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Industrial Sector\"/>
    </mc:Choice>
  </mc:AlternateContent>
  <xr:revisionPtr revIDLastSave="0" documentId="13_ncr:1_{B7E67C2A-369F-479F-BE11-9989E3ED8F9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D17" i="2"/>
  <c r="E17" i="2"/>
  <c r="F17" i="2"/>
  <c r="G17" i="2"/>
  <c r="H17" i="2"/>
  <c r="C18" i="2"/>
  <c r="D18" i="2"/>
  <c r="E18" i="2"/>
  <c r="F18" i="2"/>
  <c r="G18" i="2"/>
  <c r="H18" i="2"/>
  <c r="C19" i="2"/>
  <c r="D19" i="2"/>
  <c r="E19" i="2"/>
  <c r="F19" i="2"/>
  <c r="G19" i="2"/>
  <c r="H19" i="2"/>
  <c r="D20" i="2"/>
  <c r="E20" i="2"/>
  <c r="F20" i="2"/>
  <c r="G20" i="2"/>
  <c r="H20" i="2"/>
  <c r="C21" i="2"/>
  <c r="D21" i="2"/>
  <c r="E21" i="2"/>
  <c r="F21" i="2"/>
  <c r="G21" i="2"/>
  <c r="H21" i="2"/>
  <c r="C23" i="2"/>
  <c r="D23" i="2"/>
  <c r="E23" i="2"/>
  <c r="F23" i="2"/>
  <c r="G23" i="2"/>
  <c r="C24" i="2"/>
  <c r="D24" i="2"/>
  <c r="E24" i="2"/>
  <c r="F24" i="2"/>
  <c r="G24" i="2"/>
  <c r="C25" i="2"/>
  <c r="D25" i="2"/>
  <c r="E25" i="2"/>
  <c r="F25" i="2"/>
  <c r="G25" i="2"/>
  <c r="C26" i="2"/>
  <c r="D26" i="2"/>
  <c r="E26" i="2"/>
  <c r="F26" i="2"/>
  <c r="G26" i="2"/>
  <c r="H26" i="2"/>
  <c r="C27" i="2"/>
  <c r="D27" i="2"/>
  <c r="E27" i="2"/>
  <c r="F27" i="2"/>
  <c r="G27" i="2"/>
  <c r="H27" i="2"/>
  <c r="C29" i="2"/>
  <c r="D29" i="2"/>
  <c r="E29" i="2"/>
  <c r="F29" i="2"/>
  <c r="G29" i="2"/>
  <c r="H29" i="2"/>
  <c r="C30" i="2"/>
  <c r="D30" i="2"/>
  <c r="E30" i="2"/>
  <c r="F30" i="2"/>
  <c r="G30" i="2"/>
  <c r="H30" i="2"/>
  <c r="D31" i="2"/>
  <c r="E31" i="2"/>
  <c r="F31" i="2"/>
  <c r="C33" i="2"/>
  <c r="D33" i="2"/>
  <c r="E33" i="2"/>
  <c r="F33" i="2"/>
  <c r="G33" i="2"/>
  <c r="H33" i="2"/>
  <c r="C34" i="2"/>
  <c r="D34" i="2"/>
  <c r="E34" i="2"/>
  <c r="F34" i="2"/>
  <c r="G34" i="2"/>
  <c r="E35" i="2"/>
  <c r="F35" i="2"/>
  <c r="G35" i="2"/>
  <c r="H35" i="2"/>
  <c r="C37" i="2"/>
  <c r="D37" i="2"/>
  <c r="E37" i="2"/>
  <c r="F37" i="2"/>
  <c r="G37" i="2"/>
  <c r="H37" i="2"/>
  <c r="C38" i="2"/>
  <c r="C35" i="2" s="1"/>
  <c r="D38" i="2"/>
  <c r="D35" i="2" s="1"/>
  <c r="E38" i="2"/>
  <c r="F38" i="2"/>
  <c r="G38" i="2"/>
  <c r="H38" i="2"/>
  <c r="B34" i="2"/>
  <c r="B30" i="2"/>
  <c r="B17" i="2" l="1"/>
  <c r="B21" i="2"/>
  <c r="B18" i="2"/>
  <c r="B38" i="2"/>
  <c r="B35" i="2" s="1"/>
  <c r="B37" i="2"/>
  <c r="B33" i="2"/>
  <c r="B31" i="2"/>
  <c r="B29" i="2"/>
  <c r="B27" i="2"/>
  <c r="B26" i="2"/>
  <c r="B25" i="2"/>
  <c r="B24" i="2"/>
  <c r="B23" i="2"/>
  <c r="B19" i="2" l="1"/>
</calcChain>
</file>

<file path=xl/sharedStrings.xml><?xml version="1.0" encoding="utf-8"?>
<sst xmlns="http://schemas.openxmlformats.org/spreadsheetml/2006/main" count="267" uniqueCount="242">
  <si>
    <t>AFAQ HOLDING FOR INVESTMENT &amp; REAL ESTATE DEVELOPMENT CO. P.L.C</t>
  </si>
  <si>
    <t>AL-QUDS READY MIX</t>
  </si>
  <si>
    <t>ARABIAN STEEL PIPES MANUFACTURING</t>
  </si>
  <si>
    <t>ASSAS FOR CONCRETE PRODUCTS CO. LTD</t>
  </si>
  <si>
    <t>READY MIX CONCRTE AND CONSTRUCTION SUPPLIES</t>
  </si>
  <si>
    <t>THE JORDAN PIPES MANUFACTURING</t>
  </si>
  <si>
    <t>آفاق للاستثمار والتطوير العقاري القابضة</t>
  </si>
  <si>
    <t>أساس للصناعات الخرسانية</t>
  </si>
  <si>
    <t>الاردنية لصناعة الأنابيب</t>
  </si>
  <si>
    <t>الباطون الجاهز والتوريدات الانشائية</t>
  </si>
  <si>
    <t>العربية لصناعة المواسير المعدنية</t>
  </si>
  <si>
    <t>القدس للصناعات الخرسانية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</si>
  <si>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</si>
  <si>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</si>
  <si>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</si>
  <si>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</si>
  <si>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</si>
  <si>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</si>
  <si>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</si>
  <si>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</si>
  <si>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</si>
  <si>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</si>
  <si>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-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</si>
  <si>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</si>
  <si>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</si>
  <si>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</si>
  <si>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</si>
  <si>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</si>
  <si>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</si>
  <si>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</si>
  <si>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</si>
  <si>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</si>
  <si>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</si>
  <si>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</si>
  <si>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</si>
  <si>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</si>
  <si>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</si>
  <si>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</si>
  <si>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</si>
  <si>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</si>
  <si>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</si>
  <si>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</si>
  <si>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</si>
  <si>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</si>
  <si>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</si>
  <si>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</si>
  <si>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</si>
  <si>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</si>
  <si>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</si>
  <si>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</si>
  <si>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</si>
  <si>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</si>
  <si>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</si>
  <si>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</si>
  <si>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</si>
  <si>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</si>
  <si>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</si>
  <si>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</si>
  <si>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</si>
  <si>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</si>
  <si>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</si>
  <si>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</si>
  <si>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</si>
  <si>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</si>
  <si>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</si>
  <si>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</si>
  <si>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</si>
  <si>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</si>
  <si>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</si>
  <si>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</si>
  <si>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</si>
  <si>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</si>
  <si>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</si>
  <si>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Non-controlling interests</t>
  </si>
  <si>
    <t>حقوق غير المسيطرين</t>
  </si>
  <si>
    <t>Gains (losses) on financial assets carried at amortized cost</t>
  </si>
  <si>
    <t>أرباح (خسائر) موجودات مالية بالتكلفة المطفأة</t>
  </si>
  <si>
    <t>Closing Price (JD)*</t>
  </si>
  <si>
    <t>*(سعر الاغلاق (دينار</t>
  </si>
  <si>
    <t>Annual Financial Data for the Year 2024</t>
  </si>
  <si>
    <t>البيانات المالية السنوية لعام 2024</t>
  </si>
  <si>
    <t>Property, plant and equipment</t>
  </si>
  <si>
    <t>Projects in progress</t>
  </si>
  <si>
    <t>Investment property</t>
  </si>
  <si>
    <t>Investments in subsidiaries, joint ventures and associates</t>
  </si>
  <si>
    <t>Intangible assets</t>
  </si>
  <si>
    <t>Financial assets at fair value through other comprehensive income</t>
  </si>
  <si>
    <t>Deferred tax assets</t>
  </si>
  <si>
    <t>Trade and other non-current receivables</t>
  </si>
  <si>
    <t>Non-current receivables due from related parties</t>
  </si>
  <si>
    <t>Long-term property under finance lease</t>
  </si>
  <si>
    <t>Other non-current assets</t>
  </si>
  <si>
    <t>Total non-current assets</t>
  </si>
  <si>
    <t>Cash and banks balances</t>
  </si>
  <si>
    <t>Restricted bank balances</t>
  </si>
  <si>
    <t>Trade and other current receivables</t>
  </si>
  <si>
    <t>Current receivables due from related parties</t>
  </si>
  <si>
    <t>Inventories</t>
  </si>
  <si>
    <t>Spare parts</t>
  </si>
  <si>
    <t>Financial assets at fair value through profit or loss</t>
  </si>
  <si>
    <t>Other current assets</t>
  </si>
  <si>
    <t>Total</t>
  </si>
  <si>
    <t>Assets held for sale</t>
  </si>
  <si>
    <t>Total current assets</t>
  </si>
  <si>
    <t>Total assets</t>
  </si>
  <si>
    <t>Paid-up capital</t>
  </si>
  <si>
    <t>Retained earnings (accumulated losses)</t>
  </si>
  <si>
    <t>Share premium</t>
  </si>
  <si>
    <t>Statutory reserve</t>
  </si>
  <si>
    <t>Voluntary reserve</t>
  </si>
  <si>
    <t>Fair value reserve</t>
  </si>
  <si>
    <t>Other reserves</t>
  </si>
  <si>
    <t>Total equity attributable to owners of parent</t>
  </si>
  <si>
    <t>Total equity</t>
  </si>
  <si>
    <t>Trade and other non-current payables</t>
  </si>
  <si>
    <t>Non-current payables to related parties</t>
  </si>
  <si>
    <t>Non-current borrowings</t>
  </si>
  <si>
    <t>Long term loans payable</t>
  </si>
  <si>
    <t>Non-current finance lease obligation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</si>
  <si>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</si>
  <si>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</si>
  <si>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</si>
  <si>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</si>
  <si>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</si>
  <si>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Short term loans payables</t>
  </si>
  <si>
    <t>Current borrowings</t>
  </si>
  <si>
    <t>Income tax provision</t>
  </si>
  <si>
    <t>Current finance lease obligation</t>
  </si>
  <si>
    <t>Other current liabilities</t>
  </si>
  <si>
    <t>Total current liabilities</t>
  </si>
  <si>
    <t>Total liabilities</t>
  </si>
  <si>
    <t>Total equity and liabilities</t>
  </si>
  <si>
    <t/>
  </si>
  <si>
    <t>Revenue</t>
  </si>
  <si>
    <t>Cost of revenues</t>
  </si>
  <si>
    <t>Other operating income</t>
  </si>
  <si>
    <t>Gross profit</t>
  </si>
  <si>
    <t>Other income</t>
  </si>
  <si>
    <t>General and administrative expense</t>
  </si>
  <si>
    <t>Selling and distribution expenses</t>
  </si>
  <si>
    <t>Other expenses</t>
  </si>
  <si>
    <t>Operating profit</t>
  </si>
  <si>
    <t>Finance costs</t>
  </si>
  <si>
    <t>Net finance income (cost)</t>
  </si>
  <si>
    <t>Gains (losses) on financial assets at fair value through profit or loss</t>
  </si>
  <si>
    <t>Dividends on financial assets at fair value through other comprehensive income</t>
  </si>
  <si>
    <t>Gains on investments in subsidiaries, joint ventures and associates</t>
  </si>
  <si>
    <t>Gain (loss) from disposal of investments in associates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</si>
  <si>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</si>
  <si>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</si>
  <si>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</si>
  <si>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</si>
  <si>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</si>
  <si>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</si>
  <si>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</si>
  <si>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</si>
  <si>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</si>
  <si>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</si>
  <si>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</si>
  <si>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</si>
  <si>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الممتلكات والآلات والمعدات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</si>
  <si>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</si>
  <si>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</si>
  <si>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</si>
  <si>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موجودات غير ملموسة</t>
  </si>
  <si>
    <t>موجودات مالية بالقيمة العادلة من خلال الدخل الشامل الاخر</t>
  </si>
  <si>
    <t>الموجودات الضريبية المؤجلة</t>
  </si>
  <si>
    <t>الذمم التجارية والذمم الأخرى المدينة غير المتداولة</t>
  </si>
  <si>
    <t>الذمم المدينة غير المتداولة المستحقة من أطراف ذات علاقة</t>
  </si>
  <si>
    <t>الجزء غير المتداول من العقارات المؤجرة تمويليا</t>
  </si>
  <si>
    <t>موجودات غير متداولة أخرى</t>
  </si>
  <si>
    <t>إجمالي الموجودات غير المتداولة</t>
  </si>
  <si>
    <t>النقد في الصندوق ولدى البنوك</t>
  </si>
  <si>
    <t>ارصدة بنكية محتجزة</t>
  </si>
  <si>
    <t>الذمم التجارية والذمم الأخرى المدينة المتداولة</t>
  </si>
  <si>
    <t>الذمم المدينة المتداولة المستحقة من أطراف ذات علاقة</t>
  </si>
  <si>
    <t>المخزون</t>
  </si>
  <si>
    <t>قطع غيار</t>
  </si>
  <si>
    <t>موجودات مالية بالقيمة العادلة من خلال قائمة الدخل</t>
  </si>
  <si>
    <t>موجودات متداولة أخرى</t>
  </si>
  <si>
    <t>المجموع</t>
  </si>
  <si>
    <t>موجودات محتفظ بها للبيع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</si>
  <si>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</si>
  <si>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</si>
  <si>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</si>
  <si>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</si>
  <si>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علاوة إصدار</t>
  </si>
  <si>
    <t>احتياطي اجباري</t>
  </si>
  <si>
    <t>إحتياطي اختياري</t>
  </si>
  <si>
    <t>إحتياطي القيمة العادلة</t>
  </si>
  <si>
    <t>احتياطيات أخرى</t>
  </si>
  <si>
    <t>إجمالي حقوق الملكية المنسوبة إلى مالكي الشركة الأم</t>
  </si>
  <si>
    <t>إجمالي حقوق الملكية</t>
  </si>
  <si>
    <t>الذمم التجارية والذمم الأخرى الدائنة غير المتداولة</t>
  </si>
  <si>
    <t>الذمم الدائنة غير المتداولة لأطراف ذات علاقة</t>
  </si>
  <si>
    <t>الاقتراضات غير متداولة</t>
  </si>
  <si>
    <t>قروض دائنة طويلة الاجل</t>
  </si>
  <si>
    <t>مطلوبات التأجير التمويلي غير المتداولة</t>
  </si>
  <si>
    <t>مطلوبات غير متداولة أخرى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</si>
  <si>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</si>
  <si>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</si>
  <si>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</si>
  <si>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</si>
  <si>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قروض قصيرة الأجل دائنة</t>
  </si>
  <si>
    <t>الاقتراضات المتداولة</t>
  </si>
  <si>
    <t>مخصص ضريبة دخل</t>
  </si>
  <si>
    <t>مطلوبات التأجير التمويلي المتداولة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</si>
  <si>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</si>
  <si>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</si>
  <si>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</si>
  <si>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</si>
  <si>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الإيرادات</t>
  </si>
  <si>
    <t>تكلفة المبيعات</t>
  </si>
  <si>
    <t>ايرادات تشغيلية اخرى</t>
  </si>
  <si>
    <t>مجمل الربح</t>
  </si>
  <si>
    <t>الإيرادات الأخرى</t>
  </si>
  <si>
    <t>المصاريف الادارية والعمومية</t>
  </si>
  <si>
    <t>مصاريف بيع وتوزيع</t>
  </si>
  <si>
    <t>مصاريف اخرى</t>
  </si>
  <si>
    <t>الربح التشغيلي</t>
  </si>
  <si>
    <t>تكاليف التمويل</t>
  </si>
  <si>
    <t>صافي دخل (مصروف) التمويل</t>
  </si>
  <si>
    <t>أرباح (خسائر) موجودات مالية بالقيمة العادلة من خلال قائمة الدخل</t>
  </si>
  <si>
    <t>توزيعات نقدية من موجودات مالية بالقيمة العادلة من خلال الدخل الشامل الآخر</t>
  </si>
  <si>
    <t>أرباح استثمارات في الشركات التابعة والحليفة والمشاريع المشتركة</t>
  </si>
  <si>
    <t>الربح (الخسارة ) من استبعاد الاستثمارات في الشركات الحليفة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</si>
  <si>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</si>
  <si>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</si>
  <si>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</si>
  <si>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</si>
  <si>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مساهمي الشركة</t>
  </si>
  <si>
    <t>الربح (الخسارة)، المنسوب إلى حقوق غير المسيطرين</t>
  </si>
  <si>
    <t>صافي التدفقات النقدية من (المستخدمه في) عمليات التشغيل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</si>
  <si>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</si>
  <si>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</si>
  <si>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</si>
  <si>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</si>
  <si>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</si>
  <si>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SHEBA RENEWABLE ENERGY</t>
  </si>
  <si>
    <t>سبأ للطاقة المتجددة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</si>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</sst>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29</xdr:col>
      <xdr:colOff>200025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7980F35E-E41B-4727-BCD8-25DD13B25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5272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97"/>
  <sheetViews>
    <sheetView tabSelected="1" workbookViewId="0">
      <selection activeCell="A9" sqref="A9"/>
    </sheetView>
  </sheetViews>
  <sheetFormatPr defaultRowHeight="12.75" x14ac:dyDescent="0.2"/>
  <cols>
    <col min="1" max="1" width="66" customWidth="1"/>
    <col min="2" max="2" width="22.85546875" customWidth="1"/>
    <col min="3" max="3" width="16.85546875" customWidth="1"/>
    <col min="4" max="4" width="15" customWidth="1"/>
    <col min="5" max="5" width="17.5703125" customWidth="1"/>
    <col min="6" max="6" width="11.85546875" customWidth="1"/>
    <col min="7" max="7" width="14.28515625" customWidth="1"/>
    <col min="8" max="8" width="13" customWidth="1"/>
    <col min="9" max="9" width="49.5703125" customWidth="1"/>
    <col min="10" max="10" width="9.140625" customWidth="1"/>
  </cols>
  <sheetData>
    <row r="7" spans="1:9" ht="15" x14ac:dyDescent="0.25">
      <c r="A7" s="9" t="s">
        <v>79</v>
      </c>
      <c r="I7" s="9" t="s">
        <v>80</v>
      </c>
    </row>
    <row r="8" spans="1:9" x14ac:dyDescent="0.2">
      <c r="B8" s="27"/>
      <c r="C8" s="27"/>
      <c r="D8" s="27"/>
      <c r="E8" s="27"/>
      <c r="F8" s="27"/>
      <c r="G8" s="27"/>
      <c r="H8" s="27"/>
    </row>
    <row r="9" spans="1:9" ht="25.5" x14ac:dyDescent="0.2">
      <c r="A9" s="5"/>
      <c r="B9" s="4" t="s">
        <v>6</v>
      </c>
      <c r="C9" s="4" t="s">
        <v>8</v>
      </c>
      <c r="D9" s="4" t="s">
        <v>9</v>
      </c>
      <c r="E9" s="4" t="s">
        <v>10</v>
      </c>
      <c r="F9" s="4" t="s">
        <v>11</v>
      </c>
      <c r="G9" s="4" t="s">
        <v>7</v>
      </c>
      <c r="H9" s="4" t="s">
        <v>239</v>
      </c>
      <c r="I9" s="5"/>
    </row>
    <row r="10" spans="1:9" ht="63.75" x14ac:dyDescent="0.2">
      <c r="A10" s="6"/>
      <c r="B10" s="4" t="s">
        <v>0</v>
      </c>
      <c r="C10" s="4" t="s">
        <v>5</v>
      </c>
      <c r="D10" s="4" t="s">
        <v>4</v>
      </c>
      <c r="E10" s="4" t="s">
        <v>2</v>
      </c>
      <c r="F10" s="4" t="s">
        <v>1</v>
      </c>
      <c r="G10" s="4" t="s">
        <v>3</v>
      </c>
      <c r="H10" s="4" t="s">
        <v>238</v>
      </c>
      <c r="I10" s="6"/>
    </row>
    <row r="11" spans="1:9" x14ac:dyDescent="0.2">
      <c r="A11" s="7"/>
      <c r="B11" s="4">
        <v>131259</v>
      </c>
      <c r="C11" s="4">
        <v>141019</v>
      </c>
      <c r="D11" s="4">
        <v>141065</v>
      </c>
      <c r="E11" s="4">
        <v>141098</v>
      </c>
      <c r="F11" s="4">
        <v>141208</v>
      </c>
      <c r="G11" s="4">
        <v>141214</v>
      </c>
      <c r="H11" s="4">
        <v>141223</v>
      </c>
      <c r="I11" s="7"/>
    </row>
    <row r="13" spans="1:9" x14ac:dyDescent="0.2">
      <c r="A13" s="8" t="s">
        <v>12</v>
      </c>
      <c r="I13" s="8" t="s">
        <v>13</v>
      </c>
    </row>
    <row r="14" spans="1:9" x14ac:dyDescent="0.2">
      <c r="A14" s="3" t="s">
        <v>81</v>
      </c>
      <c r="B14" s="2">
        <v>63570807</v>
      </c>
      <c r="C14" s="2">
        <v>6435321</v>
      </c>
      <c r="D14" s="2">
        <v>17540061</v>
      </c>
      <c r="E14" s="2">
        <v>3114806</v>
      </c>
      <c r="F14" s="2">
        <v>4720801</v>
      </c>
      <c r="G14" s="2">
        <v>6581402</v>
      </c>
      <c r="H14" s="2">
        <v>0</v>
      </c>
      <c r="I14" s="1" t="s">
        <v>160</v>
      </c>
    </row>
    <row r="15" spans="1:9" x14ac:dyDescent="0.2">
      <c r="A15" s="3" t="s">
        <v>82</v>
      </c>
      <c r="B15" s="1">
        <v>0</v>
      </c>
      <c r="C15" s="2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 t="s">
        <v>161</v>
      </c>
    </row>
    <row r="16" spans="1:9" x14ac:dyDescent="0.2">
      <c r="A16" s="3" t="s">
        <v>83</v>
      </c>
      <c r="B16" s="1">
        <v>0</v>
      </c>
      <c r="C16" s="2">
        <v>482263</v>
      </c>
      <c r="D16" s="2">
        <v>4211304</v>
      </c>
      <c r="E16" s="1">
        <v>0</v>
      </c>
      <c r="F16" s="2">
        <v>2439549</v>
      </c>
      <c r="G16" s="1">
        <v>0</v>
      </c>
      <c r="H16" s="2">
        <v>0</v>
      </c>
      <c r="I16" s="1" t="s">
        <v>162</v>
      </c>
    </row>
    <row r="17" spans="1:9" x14ac:dyDescent="0.2">
      <c r="A17" s="3" t="s">
        <v>84</v>
      </c>
      <c r="B17" s="1">
        <v>0</v>
      </c>
      <c r="C17" s="1">
        <v>25000</v>
      </c>
      <c r="D17" s="2">
        <v>12956122</v>
      </c>
      <c r="E17" s="2">
        <v>0</v>
      </c>
      <c r="F17" s="2">
        <v>1</v>
      </c>
      <c r="G17" s="2">
        <v>1333794</v>
      </c>
      <c r="H17" s="1">
        <v>0</v>
      </c>
      <c r="I17" s="1" t="s">
        <v>163</v>
      </c>
    </row>
    <row r="18" spans="1:9" x14ac:dyDescent="0.2">
      <c r="A18" s="3" t="s">
        <v>85</v>
      </c>
      <c r="B18" s="2">
        <v>24661180</v>
      </c>
      <c r="C18" s="2">
        <v>0</v>
      </c>
      <c r="D18" s="1">
        <v>0</v>
      </c>
      <c r="E18" s="2">
        <v>16</v>
      </c>
      <c r="F18" s="1">
        <v>0</v>
      </c>
      <c r="G18" s="1">
        <v>0</v>
      </c>
      <c r="H18" s="1">
        <v>0</v>
      </c>
      <c r="I18" s="1" t="s">
        <v>164</v>
      </c>
    </row>
    <row r="19" spans="1:9" x14ac:dyDescent="0.2">
      <c r="A19" s="3" t="s">
        <v>86</v>
      </c>
      <c r="B19" s="1">
        <v>0</v>
      </c>
      <c r="C19" s="1">
        <v>0</v>
      </c>
      <c r="D19" s="2">
        <v>6836190</v>
      </c>
      <c r="E19" s="2">
        <v>937259</v>
      </c>
      <c r="F19" s="2">
        <v>3555535</v>
      </c>
      <c r="G19" s="2">
        <v>165819</v>
      </c>
      <c r="H19" s="1">
        <v>212486</v>
      </c>
      <c r="I19" s="1" t="s">
        <v>165</v>
      </c>
    </row>
    <row r="20" spans="1:9" x14ac:dyDescent="0.2">
      <c r="A20" s="3" t="s">
        <v>87</v>
      </c>
      <c r="B20" s="1">
        <v>0</v>
      </c>
      <c r="C20" s="1">
        <v>0</v>
      </c>
      <c r="D20" s="2">
        <v>0</v>
      </c>
      <c r="E20" s="2">
        <v>0</v>
      </c>
      <c r="F20" s="1">
        <v>0</v>
      </c>
      <c r="G20" s="1">
        <v>0</v>
      </c>
      <c r="H20" s="1">
        <v>0</v>
      </c>
      <c r="I20" s="1" t="s">
        <v>166</v>
      </c>
    </row>
    <row r="21" spans="1:9" x14ac:dyDescent="0.2">
      <c r="A21" s="3" t="s">
        <v>88</v>
      </c>
      <c r="B21" s="1">
        <v>0</v>
      </c>
      <c r="C21" s="1">
        <v>0</v>
      </c>
      <c r="D21" s="2">
        <v>173000</v>
      </c>
      <c r="E21" s="1">
        <v>0</v>
      </c>
      <c r="F21" s="1">
        <v>0</v>
      </c>
      <c r="G21" s="1">
        <v>0</v>
      </c>
      <c r="H21" s="1">
        <v>0</v>
      </c>
      <c r="I21" s="1" t="s">
        <v>167</v>
      </c>
    </row>
    <row r="22" spans="1:9" x14ac:dyDescent="0.2">
      <c r="A22" s="3" t="s">
        <v>89</v>
      </c>
      <c r="B22" s="1">
        <v>0</v>
      </c>
      <c r="C22" s="1">
        <v>0</v>
      </c>
      <c r="D22" s="1">
        <v>0</v>
      </c>
      <c r="E22" s="1">
        <v>0</v>
      </c>
      <c r="F22" s="2">
        <v>176539</v>
      </c>
      <c r="G22" s="1">
        <v>0</v>
      </c>
      <c r="H22" s="1">
        <v>0</v>
      </c>
      <c r="I22" s="1" t="s">
        <v>168</v>
      </c>
    </row>
    <row r="23" spans="1:9" x14ac:dyDescent="0.2">
      <c r="A23" s="3" t="s">
        <v>90</v>
      </c>
      <c r="B23" s="1">
        <v>0</v>
      </c>
      <c r="C23" s="1">
        <v>0</v>
      </c>
      <c r="D23" s="1">
        <v>0</v>
      </c>
      <c r="E23" s="1">
        <v>0</v>
      </c>
      <c r="F23" s="2">
        <v>0</v>
      </c>
      <c r="G23" s="1">
        <v>0</v>
      </c>
      <c r="H23" s="1">
        <v>0</v>
      </c>
      <c r="I23" s="1" t="s">
        <v>169</v>
      </c>
    </row>
    <row r="24" spans="1:9" x14ac:dyDescent="0.2">
      <c r="A24" s="3" t="s">
        <v>91</v>
      </c>
      <c r="B24" s="2">
        <v>25892</v>
      </c>
      <c r="C24" s="2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 t="s">
        <v>170</v>
      </c>
    </row>
    <row r="25" spans="1:9" x14ac:dyDescent="0.2">
      <c r="A25" s="3" t="s">
        <v>92</v>
      </c>
      <c r="B25" s="2">
        <v>88257879</v>
      </c>
      <c r="C25" s="2">
        <v>6942584</v>
      </c>
      <c r="D25" s="2">
        <v>41716677</v>
      </c>
      <c r="E25" s="2">
        <v>4052081</v>
      </c>
      <c r="F25" s="2">
        <v>10892425</v>
      </c>
      <c r="G25" s="2">
        <v>8081015</v>
      </c>
      <c r="H25" s="2">
        <v>212486</v>
      </c>
      <c r="I25" s="1" t="s">
        <v>171</v>
      </c>
    </row>
    <row r="26" spans="1:9" x14ac:dyDescent="0.2">
      <c r="A26" s="3" t="s">
        <v>93</v>
      </c>
      <c r="B26" s="2">
        <v>640245</v>
      </c>
      <c r="C26" s="2">
        <v>169959</v>
      </c>
      <c r="D26" s="2">
        <v>605419</v>
      </c>
      <c r="E26" s="2">
        <v>4043512</v>
      </c>
      <c r="F26" s="2">
        <v>537244</v>
      </c>
      <c r="G26" s="2">
        <v>564244</v>
      </c>
      <c r="H26" s="2">
        <v>63523</v>
      </c>
      <c r="I26" s="1" t="s">
        <v>172</v>
      </c>
    </row>
    <row r="27" spans="1:9" x14ac:dyDescent="0.2">
      <c r="A27" s="3" t="s">
        <v>94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2">
        <v>0</v>
      </c>
      <c r="I27" s="1" t="s">
        <v>173</v>
      </c>
    </row>
    <row r="28" spans="1:9" x14ac:dyDescent="0.2">
      <c r="A28" s="3" t="s">
        <v>95</v>
      </c>
      <c r="B28" s="2">
        <v>22106742</v>
      </c>
      <c r="C28" s="2">
        <v>123121</v>
      </c>
      <c r="D28" s="2">
        <v>18032005</v>
      </c>
      <c r="E28" s="2">
        <v>2430570</v>
      </c>
      <c r="F28" s="2">
        <v>5770535</v>
      </c>
      <c r="G28" s="2">
        <v>872877</v>
      </c>
      <c r="H28" s="2">
        <v>18516</v>
      </c>
      <c r="I28" s="1" t="s">
        <v>174</v>
      </c>
    </row>
    <row r="29" spans="1:9" x14ac:dyDescent="0.2">
      <c r="A29" s="3" t="s">
        <v>96</v>
      </c>
      <c r="B29" s="2">
        <v>17544165</v>
      </c>
      <c r="C29" s="2">
        <v>0</v>
      </c>
      <c r="D29" s="2">
        <v>294750</v>
      </c>
      <c r="E29" s="1">
        <v>0</v>
      </c>
      <c r="F29" s="2">
        <v>329879</v>
      </c>
      <c r="G29" s="1">
        <v>19870</v>
      </c>
      <c r="H29" s="1">
        <v>0</v>
      </c>
      <c r="I29" s="1" t="s">
        <v>175</v>
      </c>
    </row>
    <row r="30" spans="1:9" x14ac:dyDescent="0.2">
      <c r="A30" s="3" t="s">
        <v>97</v>
      </c>
      <c r="B30" s="2">
        <v>0</v>
      </c>
      <c r="C30" s="2">
        <v>465376</v>
      </c>
      <c r="D30" s="2">
        <v>1022811</v>
      </c>
      <c r="E30" s="2">
        <v>8054278</v>
      </c>
      <c r="F30" s="2">
        <v>88131</v>
      </c>
      <c r="G30" s="2">
        <v>572306</v>
      </c>
      <c r="H30" s="2">
        <v>0</v>
      </c>
      <c r="I30" s="1" t="s">
        <v>176</v>
      </c>
    </row>
    <row r="31" spans="1:9" x14ac:dyDescent="0.2">
      <c r="A31" s="3" t="s">
        <v>98</v>
      </c>
      <c r="B31" s="2">
        <v>2816349</v>
      </c>
      <c r="C31" s="2">
        <v>501667</v>
      </c>
      <c r="D31" s="2">
        <v>363982</v>
      </c>
      <c r="E31" s="1">
        <v>0</v>
      </c>
      <c r="F31" s="2">
        <v>118559</v>
      </c>
      <c r="G31" s="2">
        <v>274171</v>
      </c>
      <c r="H31" s="2">
        <v>0</v>
      </c>
      <c r="I31" s="1" t="s">
        <v>177</v>
      </c>
    </row>
    <row r="32" spans="1:9" x14ac:dyDescent="0.2">
      <c r="A32" s="3" t="s">
        <v>99</v>
      </c>
      <c r="B32" s="1">
        <v>0</v>
      </c>
      <c r="C32" s="1">
        <v>0</v>
      </c>
      <c r="D32" s="2">
        <v>337104</v>
      </c>
      <c r="E32" s="1">
        <v>0</v>
      </c>
      <c r="F32" s="1">
        <v>0</v>
      </c>
      <c r="G32" s="1">
        <v>0</v>
      </c>
      <c r="H32" s="1">
        <v>216130</v>
      </c>
      <c r="I32" s="1" t="s">
        <v>178</v>
      </c>
    </row>
    <row r="33" spans="1:9" x14ac:dyDescent="0.2">
      <c r="A33" s="3" t="s">
        <v>100</v>
      </c>
      <c r="B33" s="2">
        <v>3435643</v>
      </c>
      <c r="C33" s="2">
        <v>112434</v>
      </c>
      <c r="D33" s="1">
        <v>0</v>
      </c>
      <c r="E33" s="2">
        <v>227784</v>
      </c>
      <c r="F33" s="2">
        <v>68128</v>
      </c>
      <c r="G33" s="2">
        <v>345309</v>
      </c>
      <c r="H33" s="2">
        <v>9321</v>
      </c>
      <c r="I33" s="1" t="s">
        <v>179</v>
      </c>
    </row>
    <row r="34" spans="1:9" x14ac:dyDescent="0.2">
      <c r="A34" s="3" t="s">
        <v>101</v>
      </c>
      <c r="B34" s="2">
        <v>46543144</v>
      </c>
      <c r="C34" s="2">
        <v>1372557</v>
      </c>
      <c r="D34" s="2">
        <v>20656071</v>
      </c>
      <c r="E34" s="2">
        <v>14756144</v>
      </c>
      <c r="F34" s="2">
        <v>6912476</v>
      </c>
      <c r="G34" s="2">
        <v>2648777</v>
      </c>
      <c r="H34" s="2">
        <v>307490</v>
      </c>
      <c r="I34" s="1" t="s">
        <v>180</v>
      </c>
    </row>
    <row r="35" spans="1:9" x14ac:dyDescent="0.2">
      <c r="A35" s="3" t="s">
        <v>102</v>
      </c>
      <c r="B35" s="2">
        <v>8683666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1" t="s">
        <v>181</v>
      </c>
    </row>
    <row r="36" spans="1:9" x14ac:dyDescent="0.2">
      <c r="A36" s="3" t="s">
        <v>103</v>
      </c>
      <c r="B36" s="2">
        <v>55226810</v>
      </c>
      <c r="C36" s="2">
        <v>1372557</v>
      </c>
      <c r="D36" s="2">
        <v>20656071</v>
      </c>
      <c r="E36" s="2">
        <v>14756144</v>
      </c>
      <c r="F36" s="2">
        <v>6912476</v>
      </c>
      <c r="G36" s="2">
        <v>2648777</v>
      </c>
      <c r="H36" s="2">
        <v>307490</v>
      </c>
      <c r="I36" s="1" t="s">
        <v>182</v>
      </c>
    </row>
    <row r="37" spans="1:9" x14ac:dyDescent="0.2">
      <c r="A37" s="3" t="s">
        <v>104</v>
      </c>
      <c r="B37" s="2">
        <v>143484689</v>
      </c>
      <c r="C37" s="2">
        <v>8315141</v>
      </c>
      <c r="D37" s="2">
        <v>62372748</v>
      </c>
      <c r="E37" s="2">
        <v>18808225</v>
      </c>
      <c r="F37" s="2">
        <v>17804901</v>
      </c>
      <c r="G37" s="2">
        <v>10729792</v>
      </c>
      <c r="H37" s="2">
        <v>519976</v>
      </c>
      <c r="I37" s="1" t="s">
        <v>183</v>
      </c>
    </row>
    <row r="38" spans="1:9" x14ac:dyDescent="0.2">
      <c r="A38" s="3" t="s">
        <v>105</v>
      </c>
      <c r="B38" s="2">
        <v>80000000</v>
      </c>
      <c r="C38" s="2">
        <v>2502500</v>
      </c>
      <c r="D38" s="2">
        <v>25000000</v>
      </c>
      <c r="E38" s="2">
        <v>9000000</v>
      </c>
      <c r="F38" s="2">
        <v>7460026</v>
      </c>
      <c r="G38" s="2">
        <v>7120000</v>
      </c>
      <c r="H38" s="2">
        <v>625000</v>
      </c>
      <c r="I38" s="1" t="s">
        <v>184</v>
      </c>
    </row>
    <row r="39" spans="1:9" x14ac:dyDescent="0.2">
      <c r="A39" s="3" t="s">
        <v>106</v>
      </c>
      <c r="B39" s="2">
        <v>-40733080</v>
      </c>
      <c r="C39" s="2">
        <v>-2205329</v>
      </c>
      <c r="D39" s="2">
        <v>1383377</v>
      </c>
      <c r="E39" s="2">
        <v>2533095</v>
      </c>
      <c r="F39" s="2">
        <v>1644810</v>
      </c>
      <c r="G39" s="2">
        <v>708011</v>
      </c>
      <c r="H39" s="2">
        <v>-226293</v>
      </c>
      <c r="I39" s="1" t="s">
        <v>185</v>
      </c>
    </row>
    <row r="40" spans="1:9" x14ac:dyDescent="0.2">
      <c r="A40" s="3" t="s">
        <v>107</v>
      </c>
      <c r="B40" s="1">
        <v>0</v>
      </c>
      <c r="C40" s="1">
        <v>0</v>
      </c>
      <c r="D40" s="2">
        <v>1600000</v>
      </c>
      <c r="E40" s="1">
        <v>0</v>
      </c>
      <c r="F40" s="1">
        <v>0</v>
      </c>
      <c r="G40" s="1">
        <v>0</v>
      </c>
      <c r="H40" s="1">
        <v>0</v>
      </c>
      <c r="I40" s="1" t="s">
        <v>186</v>
      </c>
    </row>
    <row r="41" spans="1:9" x14ac:dyDescent="0.2">
      <c r="A41" s="3" t="s">
        <v>108</v>
      </c>
      <c r="B41" s="2">
        <v>7402418</v>
      </c>
      <c r="C41" s="2">
        <v>257789</v>
      </c>
      <c r="D41" s="2">
        <v>3938651</v>
      </c>
      <c r="E41" s="2">
        <v>2250000</v>
      </c>
      <c r="F41" s="2">
        <v>485496</v>
      </c>
      <c r="G41" s="2">
        <v>322953</v>
      </c>
      <c r="H41" s="2">
        <v>10591</v>
      </c>
      <c r="I41" s="1" t="s">
        <v>187</v>
      </c>
    </row>
    <row r="42" spans="1:9" x14ac:dyDescent="0.2">
      <c r="A42" s="3" t="s">
        <v>109</v>
      </c>
      <c r="B42" s="1">
        <v>0</v>
      </c>
      <c r="C42" s="1">
        <v>0</v>
      </c>
      <c r="D42" s="2">
        <v>3537835</v>
      </c>
      <c r="E42" s="2">
        <v>1061503</v>
      </c>
      <c r="F42" s="1">
        <v>0</v>
      </c>
      <c r="G42" s="2">
        <v>75201</v>
      </c>
      <c r="H42" s="1">
        <v>0</v>
      </c>
      <c r="I42" s="1" t="s">
        <v>188</v>
      </c>
    </row>
    <row r="43" spans="1:9" x14ac:dyDescent="0.2">
      <c r="A43" s="3" t="s">
        <v>110</v>
      </c>
      <c r="B43" s="1">
        <v>0</v>
      </c>
      <c r="C43" s="1">
        <v>4514920</v>
      </c>
      <c r="D43" s="1">
        <v>0</v>
      </c>
      <c r="E43" s="2">
        <v>384402</v>
      </c>
      <c r="F43" s="1">
        <v>0</v>
      </c>
      <c r="G43" s="2">
        <v>-221675</v>
      </c>
      <c r="H43" s="1">
        <v>-92213</v>
      </c>
      <c r="I43" s="1" t="s">
        <v>189</v>
      </c>
    </row>
    <row r="44" spans="1:9" x14ac:dyDescent="0.2">
      <c r="A44" s="3" t="s">
        <v>111</v>
      </c>
      <c r="B44" s="1">
        <v>0</v>
      </c>
      <c r="C44" s="1">
        <v>0</v>
      </c>
      <c r="D44" s="2">
        <v>-104845</v>
      </c>
      <c r="E44" s="1">
        <v>0</v>
      </c>
      <c r="F44" s="2">
        <v>19174</v>
      </c>
      <c r="G44" s="1">
        <v>0</v>
      </c>
      <c r="H44" s="1">
        <v>0</v>
      </c>
      <c r="I44" s="1" t="s">
        <v>190</v>
      </c>
    </row>
    <row r="45" spans="1:9" x14ac:dyDescent="0.2">
      <c r="A45" s="3" t="s">
        <v>112</v>
      </c>
      <c r="B45" s="2">
        <v>46669338</v>
      </c>
      <c r="C45" s="2">
        <v>5069880</v>
      </c>
      <c r="D45" s="2">
        <v>35355018</v>
      </c>
      <c r="E45" s="1">
        <v>15229000</v>
      </c>
      <c r="F45" s="2">
        <v>9609506</v>
      </c>
      <c r="G45" s="2">
        <v>8004490</v>
      </c>
      <c r="H45" s="2">
        <v>317085</v>
      </c>
      <c r="I45" s="1" t="s">
        <v>191</v>
      </c>
    </row>
    <row r="46" spans="1:9" x14ac:dyDescent="0.2">
      <c r="A46" s="3" t="s">
        <v>73</v>
      </c>
      <c r="B46" s="2">
        <v>0</v>
      </c>
      <c r="C46" s="2">
        <v>0</v>
      </c>
      <c r="D46" s="2">
        <v>0</v>
      </c>
      <c r="E46" s="1">
        <v>0</v>
      </c>
      <c r="F46" s="2">
        <v>0</v>
      </c>
      <c r="G46" s="2">
        <v>0</v>
      </c>
      <c r="H46" s="2">
        <v>0</v>
      </c>
      <c r="I46" s="1" t="s">
        <v>74</v>
      </c>
    </row>
    <row r="47" spans="1:9" x14ac:dyDescent="0.2">
      <c r="A47" s="3" t="s">
        <v>113</v>
      </c>
      <c r="B47" s="2">
        <v>46669338</v>
      </c>
      <c r="C47" s="2">
        <v>5069880</v>
      </c>
      <c r="D47" s="2">
        <v>35355018</v>
      </c>
      <c r="E47" s="2">
        <v>15229000</v>
      </c>
      <c r="F47" s="2">
        <v>9609506</v>
      </c>
      <c r="G47" s="2">
        <v>8004490</v>
      </c>
      <c r="H47" s="2">
        <v>317085</v>
      </c>
      <c r="I47" s="1" t="s">
        <v>192</v>
      </c>
    </row>
    <row r="48" spans="1:9" x14ac:dyDescent="0.2">
      <c r="A48" s="3" t="s">
        <v>114</v>
      </c>
      <c r="B48" s="2">
        <v>2311795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 t="s">
        <v>193</v>
      </c>
    </row>
    <row r="49" spans="1:9" x14ac:dyDescent="0.2">
      <c r="A49" s="3" t="s">
        <v>115</v>
      </c>
      <c r="B49" s="2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 t="s">
        <v>194</v>
      </c>
    </row>
    <row r="50" spans="1:9" x14ac:dyDescent="0.2">
      <c r="A50" s="3" t="s">
        <v>116</v>
      </c>
      <c r="B50" s="1">
        <v>0</v>
      </c>
      <c r="C50" s="2">
        <v>0</v>
      </c>
      <c r="D50" s="1">
        <v>0</v>
      </c>
      <c r="E50" s="1">
        <v>0</v>
      </c>
      <c r="F50" s="1">
        <v>0</v>
      </c>
      <c r="G50" s="2">
        <v>0</v>
      </c>
      <c r="H50" s="1">
        <v>0</v>
      </c>
      <c r="I50" s="1" t="s">
        <v>195</v>
      </c>
    </row>
    <row r="51" spans="1:9" x14ac:dyDescent="0.2">
      <c r="A51" s="3" t="s">
        <v>117</v>
      </c>
      <c r="B51" s="2">
        <v>12299776</v>
      </c>
      <c r="C51" s="1">
        <v>139000</v>
      </c>
      <c r="D51" s="2">
        <v>1232698</v>
      </c>
      <c r="E51" s="1">
        <v>0</v>
      </c>
      <c r="F51" s="2">
        <v>971907</v>
      </c>
      <c r="G51" s="1">
        <v>0</v>
      </c>
      <c r="H51" s="1">
        <v>0</v>
      </c>
      <c r="I51" s="1" t="s">
        <v>196</v>
      </c>
    </row>
    <row r="52" spans="1:9" x14ac:dyDescent="0.2">
      <c r="A52" s="3" t="s">
        <v>118</v>
      </c>
      <c r="B52" s="2">
        <v>571381</v>
      </c>
      <c r="C52" s="2">
        <v>0</v>
      </c>
      <c r="D52" s="2">
        <v>0</v>
      </c>
      <c r="E52" s="1">
        <v>0</v>
      </c>
      <c r="F52" s="2">
        <v>0</v>
      </c>
      <c r="G52" s="1">
        <v>0</v>
      </c>
      <c r="H52" s="1">
        <v>0</v>
      </c>
      <c r="I52" s="1" t="s">
        <v>197</v>
      </c>
    </row>
    <row r="53" spans="1:9" x14ac:dyDescent="0.2">
      <c r="A53" s="3" t="s">
        <v>119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2">
        <v>0</v>
      </c>
      <c r="H53" s="1">
        <v>0</v>
      </c>
      <c r="I53" s="1" t="s">
        <v>198</v>
      </c>
    </row>
    <row r="54" spans="1:9" x14ac:dyDescent="0.2">
      <c r="A54" s="3" t="s">
        <v>120</v>
      </c>
      <c r="B54" s="2">
        <v>15182952</v>
      </c>
      <c r="C54" s="2">
        <v>139000</v>
      </c>
      <c r="D54" s="2">
        <v>1232698</v>
      </c>
      <c r="E54" s="1">
        <v>0</v>
      </c>
      <c r="F54" s="2">
        <v>971907</v>
      </c>
      <c r="G54" s="2">
        <v>0</v>
      </c>
      <c r="H54" s="1">
        <v>0</v>
      </c>
      <c r="I54" s="1" t="s">
        <v>199</v>
      </c>
    </row>
    <row r="55" spans="1:9" x14ac:dyDescent="0.2">
      <c r="A55" s="3" t="s">
        <v>121</v>
      </c>
      <c r="B55" s="2">
        <v>16003220</v>
      </c>
      <c r="C55" s="2">
        <v>76103</v>
      </c>
      <c r="D55" s="2">
        <v>17612098</v>
      </c>
      <c r="E55" s="2">
        <v>597349</v>
      </c>
      <c r="F55" s="2">
        <v>3399139</v>
      </c>
      <c r="G55" s="2">
        <v>1349393</v>
      </c>
      <c r="H55" s="2">
        <v>38609</v>
      </c>
      <c r="I55" s="1" t="s">
        <v>200</v>
      </c>
    </row>
    <row r="56" spans="1:9" x14ac:dyDescent="0.2">
      <c r="A56" s="3" t="s">
        <v>122</v>
      </c>
      <c r="B56" s="2">
        <v>29607181</v>
      </c>
      <c r="C56" s="2">
        <v>0</v>
      </c>
      <c r="D56" s="2">
        <v>6014893</v>
      </c>
      <c r="E56" s="1">
        <v>0</v>
      </c>
      <c r="F56" s="2">
        <v>914080</v>
      </c>
      <c r="G56" s="2">
        <v>547020</v>
      </c>
      <c r="H56" s="1">
        <v>0</v>
      </c>
      <c r="I56" s="1" t="s">
        <v>201</v>
      </c>
    </row>
    <row r="57" spans="1:9" x14ac:dyDescent="0.2">
      <c r="A57" s="3" t="s">
        <v>123</v>
      </c>
      <c r="B57" s="1">
        <v>0</v>
      </c>
      <c r="C57" s="1">
        <v>0</v>
      </c>
      <c r="D57" s="2">
        <v>0</v>
      </c>
      <c r="E57" s="2">
        <v>135984</v>
      </c>
      <c r="F57" s="1">
        <v>0</v>
      </c>
      <c r="G57" s="1">
        <v>0</v>
      </c>
      <c r="H57" s="1">
        <v>0</v>
      </c>
      <c r="I57" s="1" t="s">
        <v>202</v>
      </c>
    </row>
    <row r="58" spans="1:9" x14ac:dyDescent="0.2">
      <c r="A58" s="3" t="s">
        <v>124</v>
      </c>
      <c r="B58" s="2">
        <v>10208795</v>
      </c>
      <c r="C58" s="2">
        <v>92400</v>
      </c>
      <c r="D58" s="2">
        <v>1101570</v>
      </c>
      <c r="E58" s="1">
        <v>0</v>
      </c>
      <c r="F58" s="2">
        <v>769114</v>
      </c>
      <c r="G58" s="1">
        <v>0</v>
      </c>
      <c r="H58" s="2">
        <v>0</v>
      </c>
      <c r="I58" s="1" t="s">
        <v>203</v>
      </c>
    </row>
    <row r="59" spans="1:9" x14ac:dyDescent="0.2">
      <c r="A59" s="3" t="s">
        <v>125</v>
      </c>
      <c r="B59" s="2">
        <v>18897290</v>
      </c>
      <c r="C59" s="2">
        <v>2792458</v>
      </c>
      <c r="D59" s="2">
        <v>300944</v>
      </c>
      <c r="E59" s="2">
        <v>2276769</v>
      </c>
      <c r="F59" s="2">
        <v>1442973</v>
      </c>
      <c r="G59" s="2">
        <v>0</v>
      </c>
      <c r="H59" s="2">
        <v>0</v>
      </c>
      <c r="I59" s="1" t="s">
        <v>204</v>
      </c>
    </row>
    <row r="60" spans="1:9" x14ac:dyDescent="0.2">
      <c r="A60" s="3" t="s">
        <v>126</v>
      </c>
      <c r="B60" s="1">
        <v>0</v>
      </c>
      <c r="C60" s="1">
        <v>0</v>
      </c>
      <c r="D60" s="2">
        <v>755527</v>
      </c>
      <c r="E60" s="1">
        <v>0</v>
      </c>
      <c r="F60" s="1">
        <v>0</v>
      </c>
      <c r="G60" s="2">
        <v>95415</v>
      </c>
      <c r="H60" s="1">
        <v>0</v>
      </c>
      <c r="I60" s="1" t="s">
        <v>205</v>
      </c>
    </row>
    <row r="61" spans="1:9" x14ac:dyDescent="0.2">
      <c r="A61" s="3" t="s">
        <v>127</v>
      </c>
      <c r="B61" s="1">
        <v>4704824</v>
      </c>
      <c r="C61" s="2">
        <v>0</v>
      </c>
      <c r="D61" s="2">
        <v>0</v>
      </c>
      <c r="E61" s="1">
        <v>0</v>
      </c>
      <c r="F61" s="1">
        <v>0</v>
      </c>
      <c r="G61" s="2">
        <v>0</v>
      </c>
      <c r="H61" s="1">
        <v>0</v>
      </c>
      <c r="I61" s="1" t="s">
        <v>206</v>
      </c>
    </row>
    <row r="62" spans="1:9" x14ac:dyDescent="0.2">
      <c r="A62" s="3" t="s">
        <v>128</v>
      </c>
      <c r="B62" s="1">
        <v>2211089</v>
      </c>
      <c r="C62" s="2">
        <v>145300</v>
      </c>
      <c r="D62" s="1">
        <v>0</v>
      </c>
      <c r="E62" s="2">
        <v>569123</v>
      </c>
      <c r="F62" s="2">
        <v>698182</v>
      </c>
      <c r="G62" s="1">
        <v>733474</v>
      </c>
      <c r="H62" s="2">
        <v>164282</v>
      </c>
      <c r="I62" s="1" t="s">
        <v>207</v>
      </c>
    </row>
    <row r="63" spans="1:9" x14ac:dyDescent="0.2">
      <c r="A63" s="3" t="s">
        <v>129</v>
      </c>
      <c r="B63" s="2">
        <v>81632399</v>
      </c>
      <c r="C63" s="2">
        <v>3106261</v>
      </c>
      <c r="D63" s="2">
        <v>25785032</v>
      </c>
      <c r="E63" s="2">
        <v>3579225</v>
      </c>
      <c r="F63" s="2">
        <v>7223488</v>
      </c>
      <c r="G63" s="2">
        <v>2725302</v>
      </c>
      <c r="H63" s="2">
        <v>202891</v>
      </c>
      <c r="I63" s="1" t="s">
        <v>208</v>
      </c>
    </row>
    <row r="64" spans="1:9" x14ac:dyDescent="0.2">
      <c r="A64" s="3" t="s">
        <v>130</v>
      </c>
      <c r="B64" s="2">
        <v>96815351</v>
      </c>
      <c r="C64" s="2">
        <v>3245261</v>
      </c>
      <c r="D64" s="2">
        <v>27017730</v>
      </c>
      <c r="E64" s="2">
        <v>3579225</v>
      </c>
      <c r="F64" s="2">
        <v>8195395</v>
      </c>
      <c r="G64" s="2">
        <v>2725302</v>
      </c>
      <c r="H64" s="2">
        <v>202891</v>
      </c>
      <c r="I64" s="1" t="s">
        <v>209</v>
      </c>
    </row>
    <row r="65" spans="1:9" x14ac:dyDescent="0.2">
      <c r="A65" s="3" t="s">
        <v>131</v>
      </c>
      <c r="B65" s="2">
        <v>143484689</v>
      </c>
      <c r="C65" s="2">
        <v>8315141</v>
      </c>
      <c r="D65" s="2">
        <v>62372748</v>
      </c>
      <c r="E65" s="2">
        <v>18808225</v>
      </c>
      <c r="F65" s="2">
        <v>17804901</v>
      </c>
      <c r="G65" s="2">
        <v>10729792</v>
      </c>
      <c r="H65" s="2">
        <v>519976</v>
      </c>
      <c r="I65" s="1" t="s">
        <v>210</v>
      </c>
    </row>
    <row r="66" spans="1:9" x14ac:dyDescent="0.2">
      <c r="A66" t="s">
        <v>132</v>
      </c>
      <c r="I66" t="s">
        <v>132</v>
      </c>
    </row>
    <row r="67" spans="1:9" x14ac:dyDescent="0.2">
      <c r="A67" s="8" t="s">
        <v>14</v>
      </c>
      <c r="B67" s="27"/>
      <c r="C67" s="27"/>
      <c r="D67" s="27"/>
      <c r="E67" s="27"/>
      <c r="F67" s="27"/>
      <c r="G67" s="27"/>
      <c r="H67" s="27"/>
      <c r="I67" s="8" t="s">
        <v>15</v>
      </c>
    </row>
    <row r="68" spans="1:9" x14ac:dyDescent="0.2">
      <c r="A68" s="3" t="s">
        <v>133</v>
      </c>
      <c r="B68" s="2">
        <v>56689394</v>
      </c>
      <c r="C68" s="2">
        <v>401837</v>
      </c>
      <c r="D68" s="2">
        <v>57733482</v>
      </c>
      <c r="E68" s="2">
        <v>13363661</v>
      </c>
      <c r="F68" s="2">
        <v>12629436</v>
      </c>
      <c r="G68" s="2">
        <v>7976988</v>
      </c>
      <c r="H68" s="2">
        <v>0</v>
      </c>
      <c r="I68" s="1" t="s">
        <v>211</v>
      </c>
    </row>
    <row r="69" spans="1:9" x14ac:dyDescent="0.2">
      <c r="A69" s="3" t="s">
        <v>134</v>
      </c>
      <c r="B69" s="2">
        <v>51847552</v>
      </c>
      <c r="C69" s="2">
        <v>675889</v>
      </c>
      <c r="D69" s="2">
        <v>50723700</v>
      </c>
      <c r="E69" s="2">
        <v>10553990</v>
      </c>
      <c r="F69" s="2">
        <v>10625137</v>
      </c>
      <c r="G69" s="2">
        <v>5349805</v>
      </c>
      <c r="H69" s="2">
        <v>0</v>
      </c>
      <c r="I69" s="1" t="s">
        <v>212</v>
      </c>
    </row>
    <row r="70" spans="1:9" x14ac:dyDescent="0.2">
      <c r="A70" s="3" t="s">
        <v>135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2">
        <v>-1305143</v>
      </c>
      <c r="H70" s="1">
        <v>0</v>
      </c>
      <c r="I70" s="1" t="s">
        <v>213</v>
      </c>
    </row>
    <row r="71" spans="1:9" x14ac:dyDescent="0.2">
      <c r="A71" s="3" t="s">
        <v>136</v>
      </c>
      <c r="B71" s="2">
        <v>4841842</v>
      </c>
      <c r="C71" s="2">
        <v>-274052</v>
      </c>
      <c r="D71" s="2">
        <v>7009782</v>
      </c>
      <c r="E71" s="2">
        <v>2809671</v>
      </c>
      <c r="F71" s="2">
        <v>2004299</v>
      </c>
      <c r="G71" s="2">
        <v>1322040</v>
      </c>
      <c r="H71" s="2">
        <v>0</v>
      </c>
      <c r="I71" s="1" t="s">
        <v>214</v>
      </c>
    </row>
    <row r="72" spans="1:9" x14ac:dyDescent="0.2">
      <c r="A72" s="3" t="s">
        <v>137</v>
      </c>
      <c r="B72" s="2">
        <v>442318</v>
      </c>
      <c r="C72" s="2">
        <v>-34780</v>
      </c>
      <c r="D72" s="2">
        <v>629427</v>
      </c>
      <c r="E72" s="2">
        <v>170377</v>
      </c>
      <c r="F72" s="2">
        <v>291327</v>
      </c>
      <c r="G72" s="2">
        <v>180295</v>
      </c>
      <c r="H72" s="2">
        <v>192717</v>
      </c>
      <c r="I72" s="1" t="s">
        <v>215</v>
      </c>
    </row>
    <row r="73" spans="1:9" x14ac:dyDescent="0.2">
      <c r="A73" s="3" t="s">
        <v>138</v>
      </c>
      <c r="B73" s="2">
        <v>2809800</v>
      </c>
      <c r="C73" s="2">
        <v>324808</v>
      </c>
      <c r="D73" s="2">
        <v>3447396</v>
      </c>
      <c r="E73" s="2">
        <v>551292</v>
      </c>
      <c r="F73" s="2">
        <v>567217</v>
      </c>
      <c r="G73" s="2">
        <v>619435</v>
      </c>
      <c r="H73" s="2">
        <v>116520</v>
      </c>
      <c r="I73" s="1" t="s">
        <v>216</v>
      </c>
    </row>
    <row r="74" spans="1:9" x14ac:dyDescent="0.2">
      <c r="A74" s="3" t="s">
        <v>139</v>
      </c>
      <c r="B74" s="1">
        <v>0</v>
      </c>
      <c r="C74" s="2">
        <v>3564</v>
      </c>
      <c r="D74" s="1">
        <v>0</v>
      </c>
      <c r="E74" s="2">
        <v>214558</v>
      </c>
      <c r="F74" s="2">
        <v>77505</v>
      </c>
      <c r="G74" s="2">
        <v>154542</v>
      </c>
      <c r="H74" s="2">
        <v>0</v>
      </c>
      <c r="I74" s="1" t="s">
        <v>217</v>
      </c>
    </row>
    <row r="75" spans="1:9" x14ac:dyDescent="0.2">
      <c r="A75" s="3" t="s">
        <v>140</v>
      </c>
      <c r="B75" s="2">
        <v>615332</v>
      </c>
      <c r="C75" s="2">
        <v>78121</v>
      </c>
      <c r="D75" s="1">
        <v>0</v>
      </c>
      <c r="E75" s="2">
        <v>507546</v>
      </c>
      <c r="F75" s="2">
        <v>214000</v>
      </c>
      <c r="G75" s="2">
        <v>238356</v>
      </c>
      <c r="H75" s="1">
        <v>9984</v>
      </c>
      <c r="I75" s="1" t="s">
        <v>218</v>
      </c>
    </row>
    <row r="76" spans="1:9" x14ac:dyDescent="0.2">
      <c r="A76" s="3" t="s">
        <v>141</v>
      </c>
      <c r="B76" s="2">
        <v>1859028</v>
      </c>
      <c r="C76" s="2">
        <v>-715325</v>
      </c>
      <c r="D76" s="2">
        <v>4191813</v>
      </c>
      <c r="E76" s="2">
        <v>1706652</v>
      </c>
      <c r="F76" s="2">
        <v>1436904</v>
      </c>
      <c r="G76" s="2">
        <v>490002</v>
      </c>
      <c r="H76" s="2">
        <v>66213</v>
      </c>
      <c r="I76" s="1" t="s">
        <v>219</v>
      </c>
    </row>
    <row r="77" spans="1:9" x14ac:dyDescent="0.2">
      <c r="A77" s="3" t="s">
        <v>142</v>
      </c>
      <c r="B77" s="2">
        <v>4777087</v>
      </c>
      <c r="C77" s="2">
        <v>0</v>
      </c>
      <c r="D77" s="2">
        <v>253735</v>
      </c>
      <c r="E77" s="2">
        <v>112207</v>
      </c>
      <c r="F77" s="2">
        <v>332408</v>
      </c>
      <c r="G77" s="2">
        <v>0</v>
      </c>
      <c r="H77" s="2">
        <v>0</v>
      </c>
      <c r="I77" s="1" t="s">
        <v>220</v>
      </c>
    </row>
    <row r="78" spans="1:9" x14ac:dyDescent="0.2">
      <c r="A78" s="3" t="s">
        <v>143</v>
      </c>
      <c r="B78" s="2">
        <v>-4777087</v>
      </c>
      <c r="C78" s="2">
        <v>0</v>
      </c>
      <c r="D78" s="2">
        <v>-253735</v>
      </c>
      <c r="E78" s="2">
        <v>-112207</v>
      </c>
      <c r="F78" s="2">
        <v>-332408</v>
      </c>
      <c r="G78" s="2">
        <v>0</v>
      </c>
      <c r="H78" s="2">
        <v>0</v>
      </c>
      <c r="I78" s="1" t="s">
        <v>221</v>
      </c>
    </row>
    <row r="79" spans="1:9" x14ac:dyDescent="0.2">
      <c r="A79" s="3" t="s">
        <v>144</v>
      </c>
      <c r="B79" s="1">
        <v>0</v>
      </c>
      <c r="C79" s="2">
        <v>698</v>
      </c>
      <c r="D79" s="1">
        <v>0</v>
      </c>
      <c r="E79" s="1">
        <v>0</v>
      </c>
      <c r="F79" s="1">
        <v>0</v>
      </c>
      <c r="G79" s="1">
        <v>0</v>
      </c>
      <c r="H79" s="2">
        <v>22532</v>
      </c>
      <c r="I79" s="1" t="s">
        <v>222</v>
      </c>
    </row>
    <row r="80" spans="1:9" x14ac:dyDescent="0.2">
      <c r="A80" s="3" t="s">
        <v>145</v>
      </c>
      <c r="B80" s="1">
        <v>0</v>
      </c>
      <c r="C80" s="1">
        <v>0</v>
      </c>
      <c r="D80" s="1">
        <v>0</v>
      </c>
      <c r="E80" s="2">
        <v>51640</v>
      </c>
      <c r="F80" s="1">
        <v>0</v>
      </c>
      <c r="G80" s="1">
        <v>0</v>
      </c>
      <c r="H80" s="1">
        <v>0</v>
      </c>
      <c r="I80" s="1" t="s">
        <v>223</v>
      </c>
    </row>
    <row r="81" spans="1:9" x14ac:dyDescent="0.2">
      <c r="A81" s="3" t="s">
        <v>75</v>
      </c>
      <c r="B81" s="1">
        <v>0</v>
      </c>
      <c r="C81" s="1">
        <v>0</v>
      </c>
      <c r="D81" s="1">
        <v>0</v>
      </c>
      <c r="E81" s="2">
        <v>0</v>
      </c>
      <c r="F81" s="1">
        <v>0</v>
      </c>
      <c r="G81" s="1">
        <v>0</v>
      </c>
      <c r="H81" s="1">
        <v>6990</v>
      </c>
      <c r="I81" s="1" t="s">
        <v>76</v>
      </c>
    </row>
    <row r="82" spans="1:9" x14ac:dyDescent="0.2">
      <c r="A82" s="3" t="s">
        <v>146</v>
      </c>
      <c r="B82" s="1">
        <v>0</v>
      </c>
      <c r="C82" s="1">
        <v>0</v>
      </c>
      <c r="D82" s="2">
        <v>945408</v>
      </c>
      <c r="E82" s="1">
        <v>0</v>
      </c>
      <c r="F82" s="2">
        <v>-13674</v>
      </c>
      <c r="G82" s="2">
        <v>110102</v>
      </c>
      <c r="H82" s="1">
        <v>0</v>
      </c>
      <c r="I82" s="1" t="s">
        <v>224</v>
      </c>
    </row>
    <row r="83" spans="1:9" x14ac:dyDescent="0.2">
      <c r="A83" s="3" t="s">
        <v>147</v>
      </c>
      <c r="B83" s="1">
        <v>0</v>
      </c>
      <c r="C83" s="1">
        <v>0</v>
      </c>
      <c r="D83" s="2">
        <v>0</v>
      </c>
      <c r="E83" s="1">
        <v>0</v>
      </c>
      <c r="F83" s="1">
        <v>0</v>
      </c>
      <c r="G83" s="1">
        <v>0</v>
      </c>
      <c r="H83" s="1">
        <v>0</v>
      </c>
      <c r="I83" s="1" t="s">
        <v>225</v>
      </c>
    </row>
    <row r="84" spans="1:9" x14ac:dyDescent="0.2">
      <c r="A84" s="3" t="s">
        <v>148</v>
      </c>
      <c r="B84" s="2">
        <v>-2918059</v>
      </c>
      <c r="C84" s="2">
        <v>-714627</v>
      </c>
      <c r="D84" s="2">
        <v>4883486</v>
      </c>
      <c r="E84" s="2">
        <v>1646085</v>
      </c>
      <c r="F84" s="2">
        <v>1090822</v>
      </c>
      <c r="G84" s="2">
        <v>600104</v>
      </c>
      <c r="H84" s="2">
        <v>95735</v>
      </c>
      <c r="I84" s="1" t="s">
        <v>226</v>
      </c>
    </row>
    <row r="85" spans="1:9" x14ac:dyDescent="0.2">
      <c r="A85" s="3" t="s">
        <v>149</v>
      </c>
      <c r="B85" s="1">
        <v>0</v>
      </c>
      <c r="C85" s="1">
        <v>0</v>
      </c>
      <c r="D85" s="2">
        <v>920787</v>
      </c>
      <c r="E85" s="2">
        <v>112495</v>
      </c>
      <c r="F85" s="2">
        <v>163259</v>
      </c>
      <c r="G85" s="2">
        <v>98648</v>
      </c>
      <c r="H85" s="1">
        <v>0</v>
      </c>
      <c r="I85" s="1" t="s">
        <v>227</v>
      </c>
    </row>
    <row r="86" spans="1:9" x14ac:dyDescent="0.2">
      <c r="A86" s="3" t="s">
        <v>150</v>
      </c>
      <c r="B86" s="2">
        <v>-2918059</v>
      </c>
      <c r="C86" s="2">
        <v>-714627</v>
      </c>
      <c r="D86" s="2">
        <v>3962699</v>
      </c>
      <c r="E86" s="2">
        <v>1533590</v>
      </c>
      <c r="F86" s="2">
        <v>927563</v>
      </c>
      <c r="G86" s="2">
        <v>501456</v>
      </c>
      <c r="H86" s="2">
        <v>95735</v>
      </c>
      <c r="I86" s="1" t="s">
        <v>228</v>
      </c>
    </row>
    <row r="87" spans="1:9" x14ac:dyDescent="0.2">
      <c r="A87" s="3" t="s">
        <v>151</v>
      </c>
      <c r="B87" s="2">
        <v>-2918059</v>
      </c>
      <c r="C87" s="2">
        <v>-714627</v>
      </c>
      <c r="D87" s="2">
        <v>3962699</v>
      </c>
      <c r="E87" s="2">
        <v>1533590</v>
      </c>
      <c r="F87" s="2">
        <v>927563</v>
      </c>
      <c r="G87" s="2">
        <v>501456</v>
      </c>
      <c r="H87" s="2">
        <v>95735</v>
      </c>
      <c r="I87" s="1" t="s">
        <v>229</v>
      </c>
    </row>
    <row r="88" spans="1:9" x14ac:dyDescent="0.2">
      <c r="A88" s="3" t="s">
        <v>152</v>
      </c>
      <c r="B88" s="2">
        <v>-2918059</v>
      </c>
      <c r="C88" s="2">
        <v>-714627</v>
      </c>
      <c r="D88" s="2">
        <v>3962699</v>
      </c>
      <c r="E88" s="2">
        <v>1533590</v>
      </c>
      <c r="F88" s="2">
        <v>927563</v>
      </c>
      <c r="G88" s="2">
        <v>501456</v>
      </c>
      <c r="H88" s="2">
        <v>95735</v>
      </c>
      <c r="I88" s="1" t="s">
        <v>230</v>
      </c>
    </row>
    <row r="89" spans="1:9" x14ac:dyDescent="0.2">
      <c r="A89" s="3" t="s">
        <v>153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 t="s">
        <v>231</v>
      </c>
    </row>
    <row r="90" spans="1:9" x14ac:dyDescent="0.2">
      <c r="A90" t="s">
        <v>132</v>
      </c>
      <c r="I90" t="s">
        <v>132</v>
      </c>
    </row>
    <row r="91" spans="1:9" x14ac:dyDescent="0.2">
      <c r="A91" s="8" t="s">
        <v>16</v>
      </c>
      <c r="B91" s="27"/>
      <c r="C91" s="27"/>
      <c r="D91" s="27"/>
      <c r="E91" s="27"/>
      <c r="F91" s="27"/>
      <c r="G91" s="27"/>
      <c r="H91" s="27"/>
      <c r="I91" s="8" t="s">
        <v>17</v>
      </c>
    </row>
    <row r="92" spans="1:9" x14ac:dyDescent="0.2">
      <c r="A92" s="3" t="s">
        <v>154</v>
      </c>
      <c r="B92" s="2">
        <v>11624734</v>
      </c>
      <c r="C92" s="2">
        <v>-266397</v>
      </c>
      <c r="D92" s="2">
        <v>4656983</v>
      </c>
      <c r="E92" s="2">
        <v>1331985</v>
      </c>
      <c r="F92" s="2">
        <v>1432713</v>
      </c>
      <c r="G92" s="2">
        <v>599458</v>
      </c>
      <c r="H92" s="2">
        <v>68039</v>
      </c>
      <c r="I92" s="1" t="s">
        <v>232</v>
      </c>
    </row>
    <row r="93" spans="1:9" x14ac:dyDescent="0.2">
      <c r="A93" s="3" t="s">
        <v>155</v>
      </c>
      <c r="B93" s="2">
        <v>-15428345</v>
      </c>
      <c r="C93" s="2">
        <v>222550</v>
      </c>
      <c r="D93" s="2">
        <v>-3087919</v>
      </c>
      <c r="E93" s="2">
        <v>225615</v>
      </c>
      <c r="F93" s="2">
        <v>-872225</v>
      </c>
      <c r="G93" s="2">
        <v>-4786</v>
      </c>
      <c r="H93" s="2">
        <v>-4772</v>
      </c>
      <c r="I93" s="1" t="s">
        <v>233</v>
      </c>
    </row>
    <row r="94" spans="1:9" x14ac:dyDescent="0.2">
      <c r="A94" s="3" t="s">
        <v>156</v>
      </c>
      <c r="B94" s="2">
        <v>-679236</v>
      </c>
      <c r="C94" s="2">
        <v>192525</v>
      </c>
      <c r="D94" s="2">
        <v>-1304463</v>
      </c>
      <c r="E94" s="2">
        <v>-1138365</v>
      </c>
      <c r="F94" s="2">
        <v>-141262</v>
      </c>
      <c r="G94" s="2">
        <v>-214672</v>
      </c>
      <c r="H94" s="2">
        <v>-73</v>
      </c>
      <c r="I94" s="1" t="s">
        <v>234</v>
      </c>
    </row>
    <row r="95" spans="1:9" x14ac:dyDescent="0.2">
      <c r="A95" s="3" t="s">
        <v>157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2">
        <v>0</v>
      </c>
      <c r="I95" s="1" t="s">
        <v>235</v>
      </c>
    </row>
    <row r="96" spans="1:9" x14ac:dyDescent="0.2">
      <c r="A96" s="3" t="s">
        <v>158</v>
      </c>
      <c r="B96" s="2">
        <v>-13774198</v>
      </c>
      <c r="C96" s="2">
        <v>21281</v>
      </c>
      <c r="D96" s="2">
        <v>340818</v>
      </c>
      <c r="E96" s="2">
        <v>574277</v>
      </c>
      <c r="F96" s="2">
        <v>118018</v>
      </c>
      <c r="G96" s="2">
        <v>184244</v>
      </c>
      <c r="H96" s="2">
        <v>329</v>
      </c>
      <c r="I96" s="1" t="s">
        <v>236</v>
      </c>
    </row>
    <row r="97" spans="1:9" x14ac:dyDescent="0.2">
      <c r="A97" s="3" t="s">
        <v>159</v>
      </c>
      <c r="B97" s="2">
        <v>-18257045</v>
      </c>
      <c r="C97" s="2">
        <v>169959</v>
      </c>
      <c r="D97" s="2">
        <v>605419</v>
      </c>
      <c r="E97" s="2">
        <v>993512</v>
      </c>
      <c r="F97" s="2">
        <v>537244</v>
      </c>
      <c r="G97" s="2">
        <v>564244</v>
      </c>
      <c r="H97" s="2">
        <v>63523</v>
      </c>
      <c r="I97" s="1" t="s">
        <v>237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B94C-0C5C-4819-92F5-A98FA40E99F5}">
  <dimension ref="A3:X38"/>
  <sheetViews>
    <sheetView workbookViewId="0">
      <selection activeCell="I14" sqref="I14"/>
    </sheetView>
  </sheetViews>
  <sheetFormatPr defaultRowHeight="12.75" x14ac:dyDescent="0.2"/>
  <cols>
    <col min="1" max="1" width="47.28515625" customWidth="1"/>
    <col min="2" max="2" width="16.7109375" customWidth="1"/>
    <col min="3" max="3" width="16.85546875" customWidth="1"/>
    <col min="4" max="4" width="17.5703125" customWidth="1"/>
    <col min="5" max="5" width="15" customWidth="1"/>
    <col min="6" max="6" width="17.28515625" customWidth="1"/>
    <col min="7" max="8" width="21.42578125" customWidth="1"/>
    <col min="9" max="9" width="38.42578125" bestFit="1" customWidth="1"/>
  </cols>
  <sheetData>
    <row r="3" spans="1:24" ht="25.5" x14ac:dyDescent="0.2">
      <c r="A3" s="10"/>
      <c r="B3" s="4" t="s">
        <v>6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7</v>
      </c>
      <c r="H3" s="4" t="s">
        <v>239</v>
      </c>
      <c r="I3" s="10"/>
    </row>
    <row r="4" spans="1:24" ht="76.5" x14ac:dyDescent="0.2">
      <c r="A4" s="11" t="s">
        <v>18</v>
      </c>
      <c r="B4" s="4" t="s">
        <v>0</v>
      </c>
      <c r="C4" s="4" t="s">
        <v>5</v>
      </c>
      <c r="D4" s="4" t="s">
        <v>4</v>
      </c>
      <c r="E4" s="4" t="s">
        <v>2</v>
      </c>
      <c r="F4" s="4" t="s">
        <v>1</v>
      </c>
      <c r="G4" s="4" t="s">
        <v>3</v>
      </c>
      <c r="H4" s="4" t="s">
        <v>238</v>
      </c>
      <c r="I4" s="11" t="s">
        <v>19</v>
      </c>
    </row>
    <row r="5" spans="1:24" ht="15" x14ac:dyDescent="0.2">
      <c r="A5" s="12"/>
      <c r="B5" s="4">
        <v>131259</v>
      </c>
      <c r="C5" s="4">
        <v>141019</v>
      </c>
      <c r="D5" s="4">
        <v>141065</v>
      </c>
      <c r="E5" s="4">
        <v>141098</v>
      </c>
      <c r="F5" s="4">
        <v>141208</v>
      </c>
      <c r="G5" s="4">
        <v>141214</v>
      </c>
      <c r="H5" s="4">
        <v>141223</v>
      </c>
      <c r="I5" s="12"/>
    </row>
    <row r="6" spans="1:24" ht="14.25" x14ac:dyDescent="0.2">
      <c r="A6" s="13" t="s">
        <v>20</v>
      </c>
      <c r="B6" s="14">
        <v>1</v>
      </c>
      <c r="C6" s="14">
        <v>1</v>
      </c>
      <c r="D6" s="14">
        <v>1</v>
      </c>
      <c r="E6" s="14">
        <v>1</v>
      </c>
      <c r="F6" s="14">
        <v>1</v>
      </c>
      <c r="G6" s="14">
        <v>1</v>
      </c>
      <c r="H6" s="14">
        <v>1</v>
      </c>
      <c r="I6" s="15" t="s">
        <v>21</v>
      </c>
    </row>
    <row r="7" spans="1:24" ht="14.25" x14ac:dyDescent="0.2">
      <c r="A7" s="13" t="s">
        <v>77</v>
      </c>
      <c r="B7" s="24">
        <v>0.67</v>
      </c>
      <c r="C7" s="24">
        <v>0.41</v>
      </c>
      <c r="D7" s="24">
        <v>1.08</v>
      </c>
      <c r="E7" s="24">
        <v>1.18</v>
      </c>
      <c r="F7" s="24">
        <v>1.19</v>
      </c>
      <c r="G7" s="24">
        <v>0.69</v>
      </c>
      <c r="H7" s="24">
        <v>14.72</v>
      </c>
      <c r="I7" s="16" t="s">
        <v>78</v>
      </c>
      <c r="R7" s="26"/>
      <c r="S7" s="26"/>
      <c r="T7" s="26"/>
      <c r="U7" s="26"/>
      <c r="V7" s="26"/>
      <c r="W7" s="26"/>
      <c r="X7" s="26"/>
    </row>
    <row r="8" spans="1:24" ht="14.25" x14ac:dyDescent="0.2">
      <c r="A8" s="13" t="s">
        <v>23</v>
      </c>
      <c r="B8" s="17">
        <v>8408609.4700000007</v>
      </c>
      <c r="C8" s="17">
        <v>983937.09</v>
      </c>
      <c r="D8" s="17">
        <v>11931563.310000001</v>
      </c>
      <c r="E8" s="17">
        <v>390392.16</v>
      </c>
      <c r="F8" s="17">
        <v>2556088.5699999998</v>
      </c>
      <c r="G8" s="17">
        <v>2919360.05</v>
      </c>
      <c r="H8" s="17">
        <v>5475632.8799999999</v>
      </c>
      <c r="I8" s="16" t="s">
        <v>24</v>
      </c>
      <c r="R8" s="26"/>
      <c r="S8" s="26"/>
      <c r="T8" s="26"/>
      <c r="U8" s="26"/>
      <c r="V8" s="26"/>
      <c r="W8" s="26"/>
      <c r="X8" s="26"/>
    </row>
    <row r="9" spans="1:24" ht="14.25" x14ac:dyDescent="0.2">
      <c r="A9" s="13" t="s">
        <v>25</v>
      </c>
      <c r="B9" s="17">
        <v>13274379</v>
      </c>
      <c r="C9" s="17">
        <v>2154934</v>
      </c>
      <c r="D9" s="17">
        <v>10876318</v>
      </c>
      <c r="E9" s="17">
        <v>321080</v>
      </c>
      <c r="F9" s="17">
        <v>2505909</v>
      </c>
      <c r="G9" s="17">
        <v>3738533</v>
      </c>
      <c r="H9" s="17">
        <v>254893</v>
      </c>
      <c r="I9" s="16" t="s">
        <v>26</v>
      </c>
      <c r="R9" s="26"/>
      <c r="S9" s="26"/>
      <c r="T9" s="26"/>
      <c r="U9" s="26"/>
      <c r="V9" s="26"/>
      <c r="W9" s="26"/>
      <c r="X9" s="26"/>
    </row>
    <row r="10" spans="1:24" ht="14.25" x14ac:dyDescent="0.2">
      <c r="A10" s="13" t="s">
        <v>27</v>
      </c>
      <c r="B10" s="17">
        <v>9730</v>
      </c>
      <c r="C10" s="17">
        <v>3324</v>
      </c>
      <c r="D10" s="17">
        <v>7272</v>
      </c>
      <c r="E10" s="17">
        <v>731</v>
      </c>
      <c r="F10" s="17">
        <v>3326</v>
      </c>
      <c r="G10" s="17">
        <v>1155</v>
      </c>
      <c r="H10" s="17">
        <v>28</v>
      </c>
      <c r="I10" s="16" t="s">
        <v>28</v>
      </c>
      <c r="R10" s="26"/>
      <c r="S10" s="26"/>
      <c r="T10" s="26"/>
      <c r="U10" s="26"/>
      <c r="V10" s="26"/>
      <c r="W10" s="26"/>
      <c r="X10" s="26"/>
    </row>
    <row r="11" spans="1:24" ht="14.25" x14ac:dyDescent="0.2">
      <c r="A11" s="13" t="s">
        <v>29</v>
      </c>
      <c r="B11" s="24">
        <v>80000000</v>
      </c>
      <c r="C11" s="24">
        <v>2502500</v>
      </c>
      <c r="D11" s="24">
        <v>25000000</v>
      </c>
      <c r="E11" s="24">
        <v>9000000</v>
      </c>
      <c r="F11" s="24">
        <v>7460026</v>
      </c>
      <c r="G11" s="24">
        <v>7120000</v>
      </c>
      <c r="H11" s="24">
        <v>625000</v>
      </c>
      <c r="I11" s="16" t="s">
        <v>30</v>
      </c>
      <c r="R11" s="26"/>
      <c r="S11" s="26"/>
      <c r="T11" s="26"/>
      <c r="U11" s="26"/>
      <c r="V11" s="26"/>
      <c r="W11" s="26"/>
      <c r="X11" s="26"/>
    </row>
    <row r="12" spans="1:24" ht="14.25" x14ac:dyDescent="0.2">
      <c r="A12" s="13" t="s">
        <v>31</v>
      </c>
      <c r="B12" s="24">
        <v>53600000</v>
      </c>
      <c r="C12" s="24">
        <v>1026024.9999999999</v>
      </c>
      <c r="D12" s="24">
        <v>27000000</v>
      </c>
      <c r="E12" s="24">
        <v>10620000</v>
      </c>
      <c r="F12" s="24">
        <v>8877430.9399999995</v>
      </c>
      <c r="G12" s="24">
        <v>4912800</v>
      </c>
      <c r="H12" s="24">
        <v>9200000</v>
      </c>
      <c r="I12" s="16" t="s">
        <v>32</v>
      </c>
      <c r="R12" s="26"/>
      <c r="S12" s="26"/>
      <c r="T12" s="26"/>
      <c r="U12" s="26"/>
      <c r="V12" s="26"/>
      <c r="W12" s="26"/>
      <c r="X12" s="26"/>
    </row>
    <row r="13" spans="1:24" ht="14.25" x14ac:dyDescent="0.2">
      <c r="A13" s="13" t="s">
        <v>33</v>
      </c>
      <c r="B13" s="18">
        <v>45657</v>
      </c>
      <c r="C13" s="18">
        <v>45657</v>
      </c>
      <c r="D13" s="18">
        <v>45657</v>
      </c>
      <c r="E13" s="18">
        <v>45657</v>
      </c>
      <c r="F13" s="18">
        <v>45657</v>
      </c>
      <c r="G13" s="18">
        <v>45657</v>
      </c>
      <c r="H13" s="18">
        <v>45657</v>
      </c>
      <c r="I13" s="16" t="s">
        <v>34</v>
      </c>
    </row>
    <row r="14" spans="1:24" ht="38.25" x14ac:dyDescent="0.2">
      <c r="A14" s="28" t="s">
        <v>240</v>
      </c>
      <c r="I14" s="29" t="s">
        <v>241</v>
      </c>
    </row>
    <row r="16" spans="1:24" ht="15" x14ac:dyDescent="0.2">
      <c r="A16" s="19" t="s">
        <v>35</v>
      </c>
      <c r="B16" s="20"/>
      <c r="C16" s="20"/>
      <c r="D16" s="20"/>
      <c r="E16" s="20"/>
      <c r="F16" s="20"/>
      <c r="G16" s="20"/>
      <c r="H16" s="20"/>
      <c r="I16" s="21" t="s">
        <v>36</v>
      </c>
    </row>
    <row r="17" spans="1:9" ht="14.25" x14ac:dyDescent="0.2">
      <c r="A17" s="22" t="s">
        <v>37</v>
      </c>
      <c r="B17" s="23">
        <f>+B9*100/B11</f>
        <v>16.592973749999999</v>
      </c>
      <c r="C17" s="23">
        <f t="shared" ref="C17:H17" si="0">+C9*100/C11</f>
        <v>86.111248751248752</v>
      </c>
      <c r="D17" s="23">
        <f t="shared" si="0"/>
        <v>43.505271999999998</v>
      </c>
      <c r="E17" s="23">
        <f t="shared" si="0"/>
        <v>3.5675555555555554</v>
      </c>
      <c r="F17" s="23">
        <f t="shared" si="0"/>
        <v>33.591156384709649</v>
      </c>
      <c r="G17" s="23">
        <f t="shared" si="0"/>
        <v>52.507485955056183</v>
      </c>
      <c r="H17" s="23">
        <f t="shared" si="0"/>
        <v>40.782879999999999</v>
      </c>
      <c r="I17" s="15" t="s">
        <v>38</v>
      </c>
    </row>
    <row r="18" spans="1:9" ht="14.25" x14ac:dyDescent="0.2">
      <c r="A18" s="13" t="s">
        <v>39</v>
      </c>
      <c r="B18" s="24">
        <f>+'Annual Financial Data'!B88/'Financial Ratios'!B11</f>
        <v>-3.6475737500000001E-2</v>
      </c>
      <c r="C18" s="24">
        <f>+'Annual Financial Data'!C88/'Financial Ratios'!C11</f>
        <v>-0.28556523476523477</v>
      </c>
      <c r="D18" s="24">
        <f>+'Annual Financial Data'!D88/'Financial Ratios'!D11</f>
        <v>0.15850796</v>
      </c>
      <c r="E18" s="24">
        <f>+'Annual Financial Data'!E88/'Financial Ratios'!E11</f>
        <v>0.17039888888888888</v>
      </c>
      <c r="F18" s="24">
        <f>+'Annual Financial Data'!F88/'Financial Ratios'!F11</f>
        <v>0.12433777040455354</v>
      </c>
      <c r="G18" s="24">
        <f>+'Annual Financial Data'!G88/'Financial Ratios'!G11</f>
        <v>7.0429213483146069E-2</v>
      </c>
      <c r="H18" s="24">
        <f>+'Annual Financial Data'!H88/'Financial Ratios'!H11</f>
        <v>0.15317600000000001</v>
      </c>
      <c r="I18" s="16" t="s">
        <v>40</v>
      </c>
    </row>
    <row r="19" spans="1:9" ht="14.25" x14ac:dyDescent="0.2">
      <c r="A19" s="13" t="s">
        <v>41</v>
      </c>
      <c r="B19" s="24">
        <f>+'Annual Financial Data'!B45/'Financial Ratios'!B11</f>
        <v>0.58336672499999997</v>
      </c>
      <c r="C19" s="24">
        <f>+'Annual Financial Data'!C45/'Financial Ratios'!C11</f>
        <v>2.0259260739260738</v>
      </c>
      <c r="D19" s="24">
        <f>+'Annual Financial Data'!D45/'Financial Ratios'!D11</f>
        <v>1.41420072</v>
      </c>
      <c r="E19" s="24">
        <f>+'Annual Financial Data'!E45/'Financial Ratios'!E11</f>
        <v>1.6921111111111111</v>
      </c>
      <c r="F19" s="24">
        <f>+'Annual Financial Data'!F45/'Financial Ratios'!F11</f>
        <v>1.2881330440403291</v>
      </c>
      <c r="G19" s="24">
        <f>+'Annual Financial Data'!G45/'Financial Ratios'!G11</f>
        <v>1.1242261235955056</v>
      </c>
      <c r="H19" s="24">
        <f>+'Annual Financial Data'!H45/'Financial Ratios'!H11</f>
        <v>0.50733600000000001</v>
      </c>
      <c r="I19" s="16" t="s">
        <v>42</v>
      </c>
    </row>
    <row r="20" spans="1:9" ht="14.25" x14ac:dyDescent="0.2">
      <c r="A20" s="13" t="s">
        <v>43</v>
      </c>
      <c r="B20" s="24" t="s">
        <v>22</v>
      </c>
      <c r="C20" s="24" t="s">
        <v>22</v>
      </c>
      <c r="D20" s="24">
        <f>+D12/'Annual Financial Data'!D88</f>
        <v>6.8135379447189903</v>
      </c>
      <c r="E20" s="24">
        <f>+E12/'Annual Financial Data'!E88</f>
        <v>6.9249277838274894</v>
      </c>
      <c r="F20" s="24">
        <f>+F12/'Annual Financial Data'!F88</f>
        <v>9.570704027650951</v>
      </c>
      <c r="G20" s="24">
        <f>+G12/'Annual Financial Data'!G88</f>
        <v>9.7970709294534313</v>
      </c>
      <c r="H20" s="24">
        <f>+H12/'Annual Financial Data'!H88</f>
        <v>96.098605525669811</v>
      </c>
      <c r="I20" s="16" t="s">
        <v>44</v>
      </c>
    </row>
    <row r="21" spans="1:9" ht="14.25" x14ac:dyDescent="0.2">
      <c r="A21" s="13" t="s">
        <v>45</v>
      </c>
      <c r="B21" s="24">
        <f>+B12/'Annual Financial Data'!B45</f>
        <v>1.1485056848245845</v>
      </c>
      <c r="C21" s="24">
        <f>+C12/'Annual Financial Data'!C45</f>
        <v>0.20237658485013449</v>
      </c>
      <c r="D21" s="24">
        <f>+D12/'Annual Financial Data'!D45</f>
        <v>0.76368225862591843</v>
      </c>
      <c r="E21" s="24">
        <f>+E12/'Annual Financial Data'!E45</f>
        <v>0.69735373300938996</v>
      </c>
      <c r="F21" s="24">
        <f>+F12/'Annual Financial Data'!F45</f>
        <v>0.92381761767982662</v>
      </c>
      <c r="G21" s="24">
        <f>+G12/'Annual Financial Data'!G45</f>
        <v>0.61375552970895086</v>
      </c>
      <c r="H21" s="24">
        <f>+H12/'Annual Financial Data'!H45</f>
        <v>29.014302158727155</v>
      </c>
      <c r="I21" s="16" t="s">
        <v>46</v>
      </c>
    </row>
    <row r="22" spans="1:9" x14ac:dyDescent="0.2">
      <c r="B22" s="25"/>
      <c r="C22" s="25"/>
      <c r="D22" s="25"/>
      <c r="E22" s="25"/>
      <c r="F22" s="25"/>
      <c r="G22" s="25"/>
      <c r="H22" s="25"/>
    </row>
    <row r="23" spans="1:9" ht="14.25" x14ac:dyDescent="0.2">
      <c r="A23" s="13" t="s">
        <v>47</v>
      </c>
      <c r="B23" s="24">
        <f>+'Annual Financial Data'!B71*100/'Annual Financial Data'!B68</f>
        <v>8.5410015143220619</v>
      </c>
      <c r="C23" s="24">
        <f>+'Annual Financial Data'!C71*100/'Annual Financial Data'!C68</f>
        <v>-68.199792453158864</v>
      </c>
      <c r="D23" s="24">
        <f>+'Annual Financial Data'!D71*100/'Annual Financial Data'!D68</f>
        <v>12.141623469029636</v>
      </c>
      <c r="E23" s="24">
        <f>+'Annual Financial Data'!E71*100/'Annual Financial Data'!E68</f>
        <v>21.024710219751906</v>
      </c>
      <c r="F23" s="24">
        <f>+'Annual Financial Data'!F71*100/'Annual Financial Data'!F68</f>
        <v>15.870059438917146</v>
      </c>
      <c r="G23" s="24">
        <f>+'Annual Financial Data'!G71*100/'Annual Financial Data'!G68</f>
        <v>16.573172731361762</v>
      </c>
      <c r="H23" s="24" t="s">
        <v>22</v>
      </c>
      <c r="I23" s="16" t="s">
        <v>48</v>
      </c>
    </row>
    <row r="24" spans="1:9" ht="14.25" x14ac:dyDescent="0.2">
      <c r="A24" s="13" t="s">
        <v>49</v>
      </c>
      <c r="B24" s="24">
        <f>+('Annual Financial Data'!B84+'Annual Financial Data'!B77)*100/'Annual Financial Data'!B68</f>
        <v>3.2793224072919176</v>
      </c>
      <c r="C24" s="24">
        <f>+('Annual Financial Data'!C84+'Annual Financial Data'!C77)*100/'Annual Financial Data'!C68</f>
        <v>-177.84001970948418</v>
      </c>
      <c r="D24" s="24">
        <f>+('Annual Financial Data'!D84+'Annual Financial Data'!D77)*100/'Annual Financial Data'!D68</f>
        <v>8.8981658857853052</v>
      </c>
      <c r="E24" s="24">
        <f>+('Annual Financial Data'!E84+'Annual Financial Data'!E77)*100/'Annual Financial Data'!E68</f>
        <v>13.157262818923646</v>
      </c>
      <c r="F24" s="24">
        <f>+('Annual Financial Data'!F84+'Annual Financial Data'!F77)*100/'Annual Financial Data'!F68</f>
        <v>11.269149311180643</v>
      </c>
      <c r="G24" s="24">
        <f>+('Annual Financial Data'!G84+'Annual Financial Data'!G77)*100/'Annual Financial Data'!G68</f>
        <v>7.5229397361510388</v>
      </c>
      <c r="H24" s="24" t="s">
        <v>22</v>
      </c>
      <c r="I24" s="16" t="s">
        <v>50</v>
      </c>
    </row>
    <row r="25" spans="1:9" ht="14.25" x14ac:dyDescent="0.2">
      <c r="A25" s="13" t="s">
        <v>51</v>
      </c>
      <c r="B25" s="24">
        <f>+'Annual Financial Data'!B87*100/'Annual Financial Data'!B68</f>
        <v>-5.1474513909956423</v>
      </c>
      <c r="C25" s="24">
        <f>+'Annual Financial Data'!C87*100/'Annual Financial Data'!C68</f>
        <v>-177.84001970948418</v>
      </c>
      <c r="D25" s="24">
        <f>+'Annual Financial Data'!D87*100/'Annual Financial Data'!D68</f>
        <v>6.8637796694819135</v>
      </c>
      <c r="E25" s="24">
        <f>+'Annual Financial Data'!E87*100/'Annual Financial Data'!E68</f>
        <v>11.475822381307038</v>
      </c>
      <c r="F25" s="24">
        <f>+'Annual Financial Data'!F87*100/'Annual Financial Data'!F68</f>
        <v>7.3444530697966242</v>
      </c>
      <c r="G25" s="24">
        <f>+'Annual Financial Data'!G87*100/'Annual Financial Data'!G68</f>
        <v>6.2862824915870501</v>
      </c>
      <c r="H25" s="24" t="s">
        <v>22</v>
      </c>
      <c r="I25" s="16" t="s">
        <v>66</v>
      </c>
    </row>
    <row r="26" spans="1:9" ht="14.25" x14ac:dyDescent="0.2">
      <c r="A26" s="13" t="s">
        <v>52</v>
      </c>
      <c r="B26" s="24">
        <f>+'Annual Financial Data'!B87*100/'Annual Financial Data'!B37</f>
        <v>-2.0337075825560733</v>
      </c>
      <c r="C26" s="24">
        <f>+'Annual Financial Data'!C87*100/'Annual Financial Data'!C37</f>
        <v>-8.5942860139112494</v>
      </c>
      <c r="D26" s="24">
        <f>+'Annual Financial Data'!D87*100/'Annual Financial Data'!D37</f>
        <v>6.3532538280981301</v>
      </c>
      <c r="E26" s="24">
        <f>+'Annual Financial Data'!E87*100/'Annual Financial Data'!E37</f>
        <v>8.1538263180071482</v>
      </c>
      <c r="F26" s="24">
        <f>+'Annual Financial Data'!F87*100/'Annual Financial Data'!F37</f>
        <v>5.2095936955785378</v>
      </c>
      <c r="G26" s="24">
        <f>+'Annual Financial Data'!G87*100/'Annual Financial Data'!G37</f>
        <v>4.6734922727299839</v>
      </c>
      <c r="H26" s="24">
        <f>+'Annual Financial Data'!H87*100/'Annual Financial Data'!H37</f>
        <v>18.41142668123144</v>
      </c>
      <c r="I26" s="16" t="s">
        <v>53</v>
      </c>
    </row>
    <row r="27" spans="1:9" ht="14.25" x14ac:dyDescent="0.2">
      <c r="A27" s="13" t="s">
        <v>54</v>
      </c>
      <c r="B27" s="24">
        <f>+'Annual Financial Data'!B88*100/'Annual Financial Data'!B45</f>
        <v>-6.2526256532715339</v>
      </c>
      <c r="C27" s="24">
        <f>+'Annual Financial Data'!C88*100/'Annual Financial Data'!C45</f>
        <v>-14.095540722857345</v>
      </c>
      <c r="D27" s="24">
        <f>+'Annual Financial Data'!D88*100/'Annual Financial Data'!D45</f>
        <v>11.20830712064692</v>
      </c>
      <c r="E27" s="24">
        <f>+'Annual Financial Data'!E88*100/'Annual Financial Data'!E45</f>
        <v>10.070195022654147</v>
      </c>
      <c r="F27" s="24">
        <f>+'Annual Financial Data'!F88*100/'Annual Financial Data'!F45</f>
        <v>9.6525565414080603</v>
      </c>
      <c r="G27" s="24">
        <f>+'Annual Financial Data'!G88*100/'Annual Financial Data'!G45</f>
        <v>6.2646839461352313</v>
      </c>
      <c r="H27" s="24">
        <f>+'Annual Financial Data'!H88*100/'Annual Financial Data'!H45</f>
        <v>30.192219751801566</v>
      </c>
      <c r="I27" s="16" t="s">
        <v>55</v>
      </c>
    </row>
    <row r="28" spans="1:9" x14ac:dyDescent="0.2">
      <c r="B28" s="25"/>
      <c r="C28" s="25"/>
      <c r="D28" s="25"/>
      <c r="E28" s="25"/>
      <c r="F28" s="25"/>
      <c r="G28" s="25"/>
      <c r="H28" s="25"/>
    </row>
    <row r="29" spans="1:9" ht="14.25" x14ac:dyDescent="0.2">
      <c r="A29" s="13" t="s">
        <v>56</v>
      </c>
      <c r="B29" s="24">
        <f>+'Annual Financial Data'!B64*100/'Annual Financial Data'!B37</f>
        <v>67.474342854797555</v>
      </c>
      <c r="C29" s="24">
        <f>+'Annual Financial Data'!C64*100/'Annual Financial Data'!C37</f>
        <v>39.028333975334874</v>
      </c>
      <c r="D29" s="24">
        <f>+'Annual Financial Data'!D64*100/'Annual Financial Data'!D37</f>
        <v>43.316561906170946</v>
      </c>
      <c r="E29" s="24">
        <f>+'Annual Financial Data'!E64*100/'Annual Financial Data'!E37</f>
        <v>19.03010518004756</v>
      </c>
      <c r="F29" s="24">
        <f>+'Annual Financial Data'!F64*100/'Annual Financial Data'!F37</f>
        <v>46.028871488810864</v>
      </c>
      <c r="G29" s="24">
        <f>+'Annual Financial Data'!G64*100/'Annual Financial Data'!G37</f>
        <v>25.399392644330849</v>
      </c>
      <c r="H29" s="24">
        <f>+'Annual Financial Data'!H64*100/'Annual Financial Data'!H37</f>
        <v>39.019300890810342</v>
      </c>
      <c r="I29" s="16" t="s">
        <v>57</v>
      </c>
    </row>
    <row r="30" spans="1:9" ht="14.25" x14ac:dyDescent="0.2">
      <c r="A30" s="13" t="s">
        <v>58</v>
      </c>
      <c r="B30" s="24">
        <f>+'Annual Financial Data'!B47*100/'Annual Financial Data'!B37</f>
        <v>32.525657145202437</v>
      </c>
      <c r="C30" s="24">
        <f>+'Annual Financial Data'!C47*100/'Annual Financial Data'!C37</f>
        <v>60.971666024665126</v>
      </c>
      <c r="D30" s="24">
        <f>+'Annual Financial Data'!D47*100/'Annual Financial Data'!D37</f>
        <v>56.683438093829054</v>
      </c>
      <c r="E30" s="24">
        <f>+'Annual Financial Data'!E47*100/'Annual Financial Data'!E37</f>
        <v>80.969894819952444</v>
      </c>
      <c r="F30" s="24">
        <f>+'Annual Financial Data'!F47*100/'Annual Financial Data'!F37</f>
        <v>53.971128511189136</v>
      </c>
      <c r="G30" s="24">
        <f>+'Annual Financial Data'!G47*100/'Annual Financial Data'!G37</f>
        <v>74.600607355669155</v>
      </c>
      <c r="H30" s="24">
        <f>+'Annual Financial Data'!H47*100/'Annual Financial Data'!H37</f>
        <v>60.980699109189658</v>
      </c>
      <c r="I30" s="16" t="s">
        <v>59</v>
      </c>
    </row>
    <row r="31" spans="1:9" ht="14.25" x14ac:dyDescent="0.2">
      <c r="A31" s="13" t="s">
        <v>60</v>
      </c>
      <c r="B31" s="24">
        <f>+('Annual Financial Data'!B84+'Annual Financial Data'!B77)/'Annual Financial Data'!B77</f>
        <v>0.38915514831528086</v>
      </c>
      <c r="C31" s="24" t="s">
        <v>22</v>
      </c>
      <c r="D31" s="24">
        <f>+('Annual Financial Data'!D84+'Annual Financial Data'!D77)/'Annual Financial Data'!D77</f>
        <v>20.246402743019292</v>
      </c>
      <c r="E31" s="24">
        <f>+('Annual Financial Data'!E84+'Annual Financial Data'!E77)/'Annual Financial Data'!E77</f>
        <v>15.670074059550652</v>
      </c>
      <c r="F31" s="24">
        <f>+('Annual Financial Data'!F84+'Annual Financial Data'!F77)/'Annual Financial Data'!F77</f>
        <v>4.2815756540155467</v>
      </c>
      <c r="G31" s="24" t="s">
        <v>22</v>
      </c>
      <c r="H31" s="24" t="s">
        <v>22</v>
      </c>
      <c r="I31" s="16" t="s">
        <v>67</v>
      </c>
    </row>
    <row r="32" spans="1:9" x14ac:dyDescent="0.2">
      <c r="B32" s="25"/>
      <c r="C32" s="25"/>
      <c r="D32" s="25"/>
      <c r="E32" s="25"/>
      <c r="F32" s="25"/>
      <c r="G32" s="25"/>
      <c r="H32" s="25"/>
    </row>
    <row r="33" spans="1:9" ht="14.25" x14ac:dyDescent="0.2">
      <c r="A33" s="13" t="s">
        <v>61</v>
      </c>
      <c r="B33" s="24">
        <f>+'Annual Financial Data'!B68/'Annual Financial Data'!B37</f>
        <v>0.39509019669687545</v>
      </c>
      <c r="C33" s="24">
        <f>+'Annual Financial Data'!C68/'Annual Financial Data'!C37</f>
        <v>4.8325939391767381E-2</v>
      </c>
      <c r="D33" s="24">
        <f>+'Annual Financial Data'!D68/'Annual Financial Data'!D37</f>
        <v>0.92562030455993383</v>
      </c>
      <c r="E33" s="24">
        <f>+'Annual Financial Data'!E68/'Annual Financial Data'!E37</f>
        <v>0.71052217846181653</v>
      </c>
      <c r="F33" s="24">
        <f>+'Annual Financial Data'!F68/'Annual Financial Data'!F37</f>
        <v>0.70932357332399654</v>
      </c>
      <c r="G33" s="24">
        <f>+'Annual Financial Data'!G68/'Annual Financial Data'!G37</f>
        <v>0.74344292974178805</v>
      </c>
      <c r="H33" s="24">
        <f>+'Annual Financial Data'!H68/'Annual Financial Data'!H37</f>
        <v>0</v>
      </c>
      <c r="I33" s="16" t="s">
        <v>68</v>
      </c>
    </row>
    <row r="34" spans="1:9" ht="14.25" x14ac:dyDescent="0.2">
      <c r="A34" s="13" t="s">
        <v>62</v>
      </c>
      <c r="B34" s="24">
        <f>+'Annual Financial Data'!B68/('Annual Financial Data'!B14+'Annual Financial Data'!B15)</f>
        <v>0.89175199553467999</v>
      </c>
      <c r="C34" s="24">
        <f>+'Annual Financial Data'!C68/('Annual Financial Data'!C14+'Annual Financial Data'!C15)</f>
        <v>6.2442417402333153E-2</v>
      </c>
      <c r="D34" s="24">
        <f>+'Annual Financial Data'!D68/('Annual Financial Data'!D14+'Annual Financial Data'!D15)</f>
        <v>3.2915211640370008</v>
      </c>
      <c r="E34" s="24">
        <f>+'Annual Financial Data'!E68/('Annual Financial Data'!E14+'Annual Financial Data'!E15)</f>
        <v>4.290367040515525</v>
      </c>
      <c r="F34" s="24">
        <f>+'Annual Financial Data'!F68/('Annual Financial Data'!F14+'Annual Financial Data'!F15)</f>
        <v>2.6752739630414415</v>
      </c>
      <c r="G34" s="24">
        <f>+'Annual Financial Data'!G68/('Annual Financial Data'!G14+'Annual Financial Data'!G15)</f>
        <v>1.2120499553134727</v>
      </c>
      <c r="H34" s="24" t="s">
        <v>22</v>
      </c>
      <c r="I34" s="16" t="s">
        <v>69</v>
      </c>
    </row>
    <row r="35" spans="1:9" ht="14.25" x14ac:dyDescent="0.2">
      <c r="A35" s="13" t="s">
        <v>63</v>
      </c>
      <c r="B35" s="24">
        <f>+'Annual Financial Data'!B68/'Financial Ratios'!B38</f>
        <v>-2.1468710279479088</v>
      </c>
      <c r="C35" s="24">
        <f>+'Annual Financial Data'!C68/'Financial Ratios'!C38</f>
        <v>-0.23177947331263007</v>
      </c>
      <c r="D35" s="24">
        <f>+'Annual Financial Data'!D68/'Financial Ratios'!D38</f>
        <v>-11.256369857364874</v>
      </c>
      <c r="E35" s="24">
        <f>+'Annual Financial Data'!E68/'Financial Ratios'!E38</f>
        <v>1.1956480135536456</v>
      </c>
      <c r="F35" s="24">
        <f>+'Annual Financial Data'!F68/'Financial Ratios'!F38</f>
        <v>-40.607552120175427</v>
      </c>
      <c r="G35" s="24">
        <f>+'Annual Financial Data'!G68/'Financial Ratios'!G38</f>
        <v>-104.2402874877491</v>
      </c>
      <c r="H35" s="24">
        <f>+'Annual Financial Data'!H68/'Financial Ratios'!H38</f>
        <v>0</v>
      </c>
      <c r="I35" s="16" t="s">
        <v>70</v>
      </c>
    </row>
    <row r="36" spans="1:9" x14ac:dyDescent="0.2">
      <c r="B36" s="25"/>
      <c r="C36" s="25"/>
      <c r="D36" s="25"/>
      <c r="E36" s="25"/>
      <c r="F36" s="25"/>
      <c r="G36" s="25"/>
      <c r="H36" s="25"/>
    </row>
    <row r="37" spans="1:9" ht="14.25" x14ac:dyDescent="0.2">
      <c r="A37" s="13" t="s">
        <v>64</v>
      </c>
      <c r="B37" s="24">
        <f>+'Annual Financial Data'!B36/'Annual Financial Data'!B63</f>
        <v>0.67653052803213587</v>
      </c>
      <c r="C37" s="24">
        <f>+'Annual Financial Data'!C36/'Annual Financial Data'!C63</f>
        <v>0.44186789197688153</v>
      </c>
      <c r="D37" s="24">
        <f>+'Annual Financial Data'!D36/'Annual Financial Data'!D63</f>
        <v>0.80108766202035353</v>
      </c>
      <c r="E37" s="24">
        <f>+'Annual Financial Data'!E36/'Annual Financial Data'!E63</f>
        <v>4.122720421320258</v>
      </c>
      <c r="F37" s="24">
        <f>+'Annual Financial Data'!F36/'Annual Financial Data'!F63</f>
        <v>0.95694434600015943</v>
      </c>
      <c r="G37" s="24">
        <f>+'Annual Financial Data'!G36/'Annual Financial Data'!G63</f>
        <v>0.9719205431177903</v>
      </c>
      <c r="H37" s="24">
        <f>+'Annual Financial Data'!H36/'Annual Financial Data'!H63</f>
        <v>1.5155428284152574</v>
      </c>
      <c r="I37" s="16" t="s">
        <v>71</v>
      </c>
    </row>
    <row r="38" spans="1:9" ht="14.25" x14ac:dyDescent="0.2">
      <c r="A38" s="13" t="s">
        <v>65</v>
      </c>
      <c r="B38" s="24">
        <f>+'Annual Financial Data'!B36-'Annual Financial Data'!B63</f>
        <v>-26405589</v>
      </c>
      <c r="C38" s="24">
        <f>+'Annual Financial Data'!C36-'Annual Financial Data'!C63</f>
        <v>-1733704</v>
      </c>
      <c r="D38" s="24">
        <f>+'Annual Financial Data'!D36-'Annual Financial Data'!D63</f>
        <v>-5128961</v>
      </c>
      <c r="E38" s="24">
        <f>+'Annual Financial Data'!E36-'Annual Financial Data'!E63</f>
        <v>11176919</v>
      </c>
      <c r="F38" s="24">
        <f>+'Annual Financial Data'!F36-'Annual Financial Data'!F63</f>
        <v>-311012</v>
      </c>
      <c r="G38" s="24">
        <f>+'Annual Financial Data'!G36-'Annual Financial Data'!G63</f>
        <v>-76525</v>
      </c>
      <c r="H38" s="24">
        <f>+'Annual Financial Data'!H36-'Annual Financial Data'!H63</f>
        <v>104599</v>
      </c>
      <c r="I38" s="16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2023-07-24T08:09:52Z</dcterms:created>
  <dcterms:modified xsi:type="dcterms:W3CDTF">2025-07-23T10:48:01Z</dcterms:modified>
</cp:coreProperties>
</file>